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 Tellez\Documents\2020\"/>
    </mc:Choice>
  </mc:AlternateContent>
  <bookViews>
    <workbookView xWindow="0" yWindow="0" windowWidth="5220" windowHeight="4440" activeTab="1"/>
  </bookViews>
  <sheets>
    <sheet name="ING 2021" sheetId="2" r:id="rId1"/>
    <sheet name="2020 (2)" sheetId="3" r:id="rId2"/>
  </sheets>
  <definedNames>
    <definedName name="_xlnm._FilterDatabase" localSheetId="1" hidden="1">'2020 (2)'!$A$3:$Q$276</definedName>
    <definedName name="_xlnm.Print_Area" localSheetId="1">'2020 (2)'!$A$3:$B$289</definedName>
    <definedName name="_xlnm.Print_Area" localSheetId="0">'ING 2021'!$A$4:$B$250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6" i="3" l="1"/>
  <c r="B285" i="3"/>
  <c r="B284" i="3"/>
  <c r="B282" i="3"/>
  <c r="B281" i="3"/>
  <c r="B280" i="3"/>
  <c r="B279" i="3"/>
  <c r="B273" i="3"/>
  <c r="P266" i="3"/>
  <c r="Q266" i="3" s="1"/>
  <c r="B265" i="3"/>
  <c r="P264" i="3"/>
  <c r="Q264" i="3" s="1"/>
  <c r="B263" i="3"/>
  <c r="P262" i="3"/>
  <c r="Q262" i="3" s="1"/>
  <c r="B261" i="3"/>
  <c r="P260" i="3"/>
  <c r="B260" i="3"/>
  <c r="B283" i="3" s="1"/>
  <c r="P257" i="3"/>
  <c r="Q257" i="3" s="1"/>
  <c r="P256" i="3"/>
  <c r="Q256" i="3" s="1"/>
  <c r="P255" i="3"/>
  <c r="Q255" i="3" s="1"/>
  <c r="P254" i="3"/>
  <c r="Q254" i="3" s="1"/>
  <c r="P253" i="3"/>
  <c r="Q253" i="3" s="1"/>
  <c r="P252" i="3"/>
  <c r="Q252" i="3" s="1"/>
  <c r="P251" i="3"/>
  <c r="Q251" i="3" s="1"/>
  <c r="P250" i="3"/>
  <c r="Q250" i="3" s="1"/>
  <c r="P249" i="3"/>
  <c r="Q249" i="3" s="1"/>
  <c r="P248" i="3"/>
  <c r="Q248" i="3" s="1"/>
  <c r="P247" i="3"/>
  <c r="Q247" i="3" s="1"/>
  <c r="P246" i="3"/>
  <c r="Q246" i="3" s="1"/>
  <c r="P245" i="3"/>
  <c r="Q245" i="3" s="1"/>
  <c r="P244" i="3"/>
  <c r="Q244" i="3" s="1"/>
  <c r="P243" i="3"/>
  <c r="Q243" i="3" s="1"/>
  <c r="B242" i="3"/>
  <c r="B240" i="3" s="1"/>
  <c r="P239" i="3"/>
  <c r="Q239" i="3" s="1"/>
  <c r="P238" i="3"/>
  <c r="Q238" i="3" s="1"/>
  <c r="B237" i="3"/>
  <c r="P236" i="3"/>
  <c r="Q236" i="3" s="1"/>
  <c r="P235" i="3"/>
  <c r="Q235" i="3" s="1"/>
  <c r="B234" i="3"/>
  <c r="P232" i="3"/>
  <c r="Q232" i="3" s="1"/>
  <c r="B231" i="3"/>
  <c r="P230" i="3"/>
  <c r="Q230" i="3" s="1"/>
  <c r="B229" i="3"/>
  <c r="P228" i="3"/>
  <c r="Q228" i="3" s="1"/>
  <c r="B227" i="3"/>
  <c r="P226" i="3"/>
  <c r="Q226" i="3" s="1"/>
  <c r="B225" i="3"/>
  <c r="P224" i="3"/>
  <c r="Q224" i="3" s="1"/>
  <c r="B223" i="3"/>
  <c r="P222" i="3"/>
  <c r="Q222" i="3" s="1"/>
  <c r="B221" i="3"/>
  <c r="P220" i="3"/>
  <c r="Q220" i="3" s="1"/>
  <c r="B219" i="3"/>
  <c r="P212" i="3"/>
  <c r="Q212" i="3" s="1"/>
  <c r="B211" i="3"/>
  <c r="P210" i="3"/>
  <c r="Q210" i="3" s="1"/>
  <c r="P209" i="3"/>
  <c r="Q209" i="3" s="1"/>
  <c r="P208" i="3"/>
  <c r="Q208" i="3" s="1"/>
  <c r="P207" i="3"/>
  <c r="Q207" i="3" s="1"/>
  <c r="P206" i="3"/>
  <c r="Q206" i="3" s="1"/>
  <c r="P205" i="3"/>
  <c r="Q205" i="3" s="1"/>
  <c r="B204" i="3"/>
  <c r="P198" i="3"/>
  <c r="Q198" i="3" s="1"/>
  <c r="B197" i="3"/>
  <c r="P195" i="3"/>
  <c r="Q195" i="3" s="1"/>
  <c r="P194" i="3"/>
  <c r="Q194" i="3" s="1"/>
  <c r="B193" i="3"/>
  <c r="P192" i="3"/>
  <c r="Q192" i="3" s="1"/>
  <c r="P191" i="3"/>
  <c r="Q191" i="3" s="1"/>
  <c r="P190" i="3"/>
  <c r="Q190" i="3" s="1"/>
  <c r="B189" i="3"/>
  <c r="P185" i="3"/>
  <c r="Q185" i="3" s="1"/>
  <c r="P184" i="3"/>
  <c r="Q184" i="3" s="1"/>
  <c r="P183" i="3"/>
  <c r="Q183" i="3" s="1"/>
  <c r="P182" i="3"/>
  <c r="Q182" i="3" s="1"/>
  <c r="P181" i="3"/>
  <c r="Q181" i="3" s="1"/>
  <c r="P180" i="3"/>
  <c r="Q180" i="3" s="1"/>
  <c r="P179" i="3"/>
  <c r="Q179" i="3" s="1"/>
  <c r="P178" i="3"/>
  <c r="Q178" i="3" s="1"/>
  <c r="P177" i="3"/>
  <c r="Q177" i="3" s="1"/>
  <c r="P176" i="3"/>
  <c r="Q176" i="3" s="1"/>
  <c r="P175" i="3"/>
  <c r="Q175" i="3" s="1"/>
  <c r="P174" i="3"/>
  <c r="Q174" i="3" s="1"/>
  <c r="P173" i="3"/>
  <c r="Q173" i="3" s="1"/>
  <c r="P172" i="3"/>
  <c r="Q172" i="3" s="1"/>
  <c r="P171" i="3"/>
  <c r="Q171" i="3" s="1"/>
  <c r="P170" i="3"/>
  <c r="Q170" i="3" s="1"/>
  <c r="P169" i="3"/>
  <c r="Q169" i="3" s="1"/>
  <c r="P168" i="3"/>
  <c r="Q168" i="3" s="1"/>
  <c r="P167" i="3"/>
  <c r="Q167" i="3" s="1"/>
  <c r="P166" i="3"/>
  <c r="Q166" i="3" s="1"/>
  <c r="P165" i="3"/>
  <c r="Q165" i="3" s="1"/>
  <c r="B164" i="3"/>
  <c r="P160" i="3"/>
  <c r="Q160" i="3" s="1"/>
  <c r="B159" i="3"/>
  <c r="P158" i="3"/>
  <c r="Q158" i="3" s="1"/>
  <c r="P157" i="3"/>
  <c r="Q157" i="3" s="1"/>
  <c r="P156" i="3"/>
  <c r="Q156" i="3" s="1"/>
  <c r="P155" i="3"/>
  <c r="Q155" i="3" s="1"/>
  <c r="P154" i="3"/>
  <c r="Q154" i="3" s="1"/>
  <c r="B153" i="3"/>
  <c r="P152" i="3"/>
  <c r="Q152" i="3" s="1"/>
  <c r="P151" i="3"/>
  <c r="Q151" i="3" s="1"/>
  <c r="P150" i="3"/>
  <c r="Q150" i="3" s="1"/>
  <c r="P149" i="3"/>
  <c r="Q149" i="3" s="1"/>
  <c r="P148" i="3"/>
  <c r="Q148" i="3" s="1"/>
  <c r="P147" i="3"/>
  <c r="Q147" i="3" s="1"/>
  <c r="P146" i="3"/>
  <c r="Q146" i="3" s="1"/>
  <c r="P145" i="3"/>
  <c r="Q145" i="3" s="1"/>
  <c r="P144" i="3"/>
  <c r="Q144" i="3" s="1"/>
  <c r="P143" i="3"/>
  <c r="Q143" i="3" s="1"/>
  <c r="P142" i="3"/>
  <c r="Q142" i="3" s="1"/>
  <c r="P141" i="3"/>
  <c r="Q141" i="3" s="1"/>
  <c r="P140" i="3"/>
  <c r="Q140" i="3" s="1"/>
  <c r="P139" i="3"/>
  <c r="Q139" i="3" s="1"/>
  <c r="P138" i="3"/>
  <c r="Q138" i="3" s="1"/>
  <c r="B137" i="3"/>
  <c r="P136" i="3"/>
  <c r="Q136" i="3" s="1"/>
  <c r="B135" i="3"/>
  <c r="P125" i="3"/>
  <c r="Q125" i="3" s="1"/>
  <c r="P124" i="3"/>
  <c r="Q124" i="3" s="1"/>
  <c r="B123" i="3"/>
  <c r="P122" i="3"/>
  <c r="Q122" i="3" s="1"/>
  <c r="P121" i="3"/>
  <c r="Q121" i="3" s="1"/>
  <c r="P120" i="3"/>
  <c r="Q120" i="3" s="1"/>
  <c r="B119" i="3"/>
  <c r="P118" i="3"/>
  <c r="Q118" i="3" s="1"/>
  <c r="P117" i="3"/>
  <c r="Q117" i="3" s="1"/>
  <c r="B116" i="3"/>
  <c r="P115" i="3"/>
  <c r="Q115" i="3" s="1"/>
  <c r="P114" i="3"/>
  <c r="Q114" i="3" s="1"/>
  <c r="P113" i="3"/>
  <c r="Q113" i="3" s="1"/>
  <c r="B112" i="3"/>
  <c r="P111" i="3"/>
  <c r="Q111" i="3" s="1"/>
  <c r="P110" i="3"/>
  <c r="Q110" i="3" s="1"/>
  <c r="B109" i="3"/>
  <c r="P108" i="3"/>
  <c r="Q108" i="3" s="1"/>
  <c r="P107" i="3"/>
  <c r="Q107" i="3" s="1"/>
  <c r="B106" i="3"/>
  <c r="P105" i="3"/>
  <c r="Q105" i="3" s="1"/>
  <c r="P104" i="3"/>
  <c r="Q104" i="3" s="1"/>
  <c r="P103" i="3"/>
  <c r="Q103" i="3" s="1"/>
  <c r="P102" i="3"/>
  <c r="Q102" i="3" s="1"/>
  <c r="P101" i="3"/>
  <c r="Q101" i="3" s="1"/>
  <c r="P100" i="3"/>
  <c r="Q100" i="3" s="1"/>
  <c r="P99" i="3"/>
  <c r="Q99" i="3" s="1"/>
  <c r="P98" i="3"/>
  <c r="Q98" i="3" s="1"/>
  <c r="P97" i="3"/>
  <c r="Q97" i="3" s="1"/>
  <c r="P96" i="3"/>
  <c r="Q96" i="3" s="1"/>
  <c r="P95" i="3"/>
  <c r="Q95" i="3" s="1"/>
  <c r="B94" i="3"/>
  <c r="P93" i="3"/>
  <c r="Q93" i="3" s="1"/>
  <c r="P92" i="3"/>
  <c r="Q92" i="3" s="1"/>
  <c r="P91" i="3"/>
  <c r="Q91" i="3" s="1"/>
  <c r="P90" i="3"/>
  <c r="Q90" i="3" s="1"/>
  <c r="P89" i="3"/>
  <c r="Q89" i="3" s="1"/>
  <c r="B88" i="3"/>
  <c r="P87" i="3"/>
  <c r="Q87" i="3" s="1"/>
  <c r="B86" i="3"/>
  <c r="P85" i="3"/>
  <c r="Q85" i="3" s="1"/>
  <c r="B84" i="3"/>
  <c r="P83" i="3"/>
  <c r="Q83" i="3" s="1"/>
  <c r="P82" i="3"/>
  <c r="Q82" i="3" s="1"/>
  <c r="P81" i="3"/>
  <c r="Q81" i="3" s="1"/>
  <c r="P80" i="3"/>
  <c r="Q80" i="3" s="1"/>
  <c r="B79" i="3"/>
  <c r="P78" i="3"/>
  <c r="Q78" i="3" s="1"/>
  <c r="B77" i="3"/>
  <c r="P76" i="3"/>
  <c r="Q76" i="3" s="1"/>
  <c r="P75" i="3"/>
  <c r="Q75" i="3" s="1"/>
  <c r="P74" i="3"/>
  <c r="Q74" i="3" s="1"/>
  <c r="P73" i="3"/>
  <c r="Q73" i="3" s="1"/>
  <c r="P72" i="3"/>
  <c r="Q72" i="3" s="1"/>
  <c r="P71" i="3"/>
  <c r="Q71" i="3" s="1"/>
  <c r="P70" i="3"/>
  <c r="Q70" i="3" s="1"/>
  <c r="P69" i="3"/>
  <c r="Q69" i="3" s="1"/>
  <c r="P68" i="3"/>
  <c r="Q68" i="3" s="1"/>
  <c r="P67" i="3"/>
  <c r="Q67" i="3" s="1"/>
  <c r="P66" i="3"/>
  <c r="Q66" i="3" s="1"/>
  <c r="P65" i="3"/>
  <c r="Q65" i="3" s="1"/>
  <c r="P64" i="3"/>
  <c r="Q64" i="3" s="1"/>
  <c r="B63" i="3"/>
  <c r="P62" i="3"/>
  <c r="Q62" i="3" s="1"/>
  <c r="P61" i="3"/>
  <c r="Q61" i="3" s="1"/>
  <c r="B60" i="3"/>
  <c r="P52" i="3"/>
  <c r="Q52" i="3" s="1"/>
  <c r="P51" i="3"/>
  <c r="Q51" i="3" s="1"/>
  <c r="P50" i="3"/>
  <c r="Q50" i="3" s="1"/>
  <c r="P49" i="3"/>
  <c r="Q49" i="3" s="1"/>
  <c r="P48" i="3"/>
  <c r="Q48" i="3" s="1"/>
  <c r="B47" i="3"/>
  <c r="P46" i="3"/>
  <c r="Q46" i="3" s="1"/>
  <c r="B45" i="3"/>
  <c r="B37" i="3"/>
  <c r="P32" i="3"/>
  <c r="Q32" i="3" s="1"/>
  <c r="B31" i="3"/>
  <c r="B30" i="3" s="1"/>
  <c r="P25" i="3"/>
  <c r="Q25" i="3" s="1"/>
  <c r="B24" i="3"/>
  <c r="P23" i="3"/>
  <c r="Q23" i="3" s="1"/>
  <c r="B22" i="3"/>
  <c r="P20" i="3"/>
  <c r="Q20" i="3" s="1"/>
  <c r="P19" i="3"/>
  <c r="Q19" i="3" s="1"/>
  <c r="B18" i="3"/>
  <c r="P17" i="3"/>
  <c r="Q17" i="3" s="1"/>
  <c r="P16" i="3"/>
  <c r="Q16" i="3" s="1"/>
  <c r="P15" i="3"/>
  <c r="P14" i="3"/>
  <c r="Q14" i="3" s="1"/>
  <c r="B13" i="3"/>
  <c r="B12" i="3" s="1"/>
  <c r="P10" i="3"/>
  <c r="Q10" i="3" s="1"/>
  <c r="B9" i="3"/>
  <c r="B7" i="3"/>
  <c r="Q260" i="3" l="1"/>
  <c r="B44" i="3"/>
  <c r="B43" i="3" s="1"/>
  <c r="B188" i="3"/>
  <c r="B259" i="3"/>
  <c r="B258" i="3" s="1"/>
  <c r="B59" i="3"/>
  <c r="B55" i="3" s="1"/>
  <c r="B134" i="3"/>
  <c r="B133" i="3" s="1"/>
  <c r="B202" i="3"/>
  <c r="B187" i="3" s="1"/>
  <c r="B233" i="3"/>
  <c r="P278" i="3"/>
  <c r="B21" i="3"/>
  <c r="B6" i="3" s="1"/>
  <c r="B289" i="3"/>
  <c r="B218" i="3"/>
  <c r="Q15" i="3"/>
  <c r="B13" i="2"/>
  <c r="B217" i="3" l="1"/>
  <c r="B5" i="3" s="1"/>
  <c r="B273" i="2"/>
  <c r="B271" i="2"/>
  <c r="B269" i="2"/>
  <c r="B267" i="2"/>
  <c r="B251" i="2"/>
  <c r="B246" i="2"/>
  <c r="B240" i="2"/>
  <c r="B238" i="2"/>
  <c r="B236" i="2"/>
  <c r="B234" i="2"/>
  <c r="B232" i="2"/>
  <c r="B227" i="2" s="1"/>
  <c r="B230" i="2"/>
  <c r="B228" i="2"/>
  <c r="B213" i="2"/>
  <c r="B206" i="2"/>
  <c r="B169" i="2"/>
  <c r="B167" i="2"/>
  <c r="B161" i="2"/>
  <c r="B145" i="2"/>
  <c r="B143" i="2"/>
  <c r="B47" i="2"/>
  <c r="B284" i="2" l="1"/>
  <c r="B276" i="2"/>
  <c r="B216" i="2"/>
  <c r="B205" i="2"/>
  <c r="B266" i="2"/>
  <c r="B249" i="2"/>
  <c r="B243" i="2"/>
  <c r="B242" i="2" s="1"/>
  <c r="B202" i="2"/>
  <c r="B199" i="2"/>
  <c r="B195" i="2"/>
  <c r="B142" i="2"/>
  <c r="B141" i="2" s="1"/>
  <c r="B135" i="2"/>
  <c r="B131" i="2"/>
  <c r="B128" i="2"/>
  <c r="B123" i="2"/>
  <c r="B113" i="2"/>
  <c r="B110" i="2"/>
  <c r="B98" i="2"/>
  <c r="B88" i="2"/>
  <c r="B86" i="2"/>
  <c r="B84" i="2"/>
  <c r="B79" i="2"/>
  <c r="B77" i="2"/>
  <c r="B62" i="2"/>
  <c r="B58" i="2"/>
  <c r="B45" i="2"/>
  <c r="B44" i="2" s="1"/>
  <c r="B32" i="2"/>
  <c r="B31" i="2" s="1"/>
  <c r="B26" i="2"/>
  <c r="B24" i="2"/>
  <c r="B22" i="2"/>
  <c r="B18" i="2"/>
  <c r="B12" i="2"/>
  <c r="B9" i="2"/>
  <c r="B7" i="2" s="1"/>
  <c r="B21" i="2" l="1"/>
  <c r="B226" i="2"/>
  <c r="B193" i="2"/>
  <c r="B57" i="2"/>
  <c r="B54" i="2" s="1"/>
  <c r="B194" i="2"/>
  <c r="B6" i="2"/>
  <c r="B5" i="2" l="1"/>
</calcChain>
</file>

<file path=xl/sharedStrings.xml><?xml version="1.0" encoding="utf-8"?>
<sst xmlns="http://schemas.openxmlformats.org/spreadsheetml/2006/main" count="592" uniqueCount="324">
  <si>
    <t>NOMBRE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</si>
  <si>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</si>
  <si>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</si>
  <si>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</si>
  <si>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</si>
  <si>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</si>
  <si>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</si>
  <si>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</si>
  <si>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</si>
  <si>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</si>
  <si>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</si>
  <si>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</si>
  <si>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</si>
  <si>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</si>
  <si>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</si>
  <si>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Rubro de ingresos</t>
  </si>
  <si>
    <t>120101  Predial Urbano Corriente</t>
  </si>
  <si>
    <t>120102  Predial Rústico Corriente</t>
  </si>
  <si>
    <t>170101  Recargos predial</t>
  </si>
  <si>
    <t>820101  Fondo de Infraestr Social Mpal (FAISM)</t>
  </si>
  <si>
    <t xml:space="preserve"> </t>
  </si>
  <si>
    <t>FONDO</t>
  </si>
  <si>
    <t>431702  DAP PREDIAL</t>
  </si>
  <si>
    <t>0 Ingresos Derivados de Financiamientos</t>
  </si>
  <si>
    <t>01 Endeudamiento Interno</t>
  </si>
  <si>
    <t>02 Endeudamiento Externo</t>
  </si>
  <si>
    <t>03 Financiamiento Interno</t>
  </si>
  <si>
    <t>310202  Apoyo para el Fortalecimiento de un Paquete Tecnologico</t>
  </si>
  <si>
    <t>PRONOSTICO DE INGRESOS 2020</t>
  </si>
  <si>
    <t>431449  Const valor fiscal a la propiedad raiz</t>
  </si>
  <si>
    <t>431450  Constancia de historial catastral</t>
  </si>
  <si>
    <t>431452  Const exp Dep y Ent de Admón Públ Mpal</t>
  </si>
  <si>
    <t xml:space="preserve"> PRONOSTICO DE INGRESOS CALENDARIZADO EJERCICIO FISCAL 2020</t>
  </si>
  <si>
    <t>310101 Apoyo con Fertilizante para Cultivos de Maiz</t>
  </si>
  <si>
    <t>310204 Tecno Campo</t>
  </si>
  <si>
    <t>310205 Captemos Agua</t>
  </si>
  <si>
    <t>310206 Mi Ganado Productivo</t>
  </si>
  <si>
    <t>310207 Mi Fruto</t>
  </si>
  <si>
    <t>431701 DAP CFE</t>
  </si>
  <si>
    <t>1 Impuestos</t>
  </si>
  <si>
    <t>1100 Impuestos sobre los ingresos</t>
  </si>
  <si>
    <t>1101 Impuesto sobre juegos y apuestas permitidas</t>
  </si>
  <si>
    <t>1102 Impuesto sobre diversiones y espectáculos públicos</t>
  </si>
  <si>
    <t>110201 Espectáculos públicos esporádicos</t>
  </si>
  <si>
    <t>1103 Impuesto sobre rifas, sorteos, loterías y concursos</t>
  </si>
  <si>
    <t>1200 Impuestos sobre el patrimonio</t>
  </si>
  <si>
    <t>1201 Impuesto predial</t>
  </si>
  <si>
    <t>1202 Impuesto sobre división y lotificación de inmuebles</t>
  </si>
  <si>
    <t>120201  División y Lotificación Urbana</t>
  </si>
  <si>
    <t>120202 Division y Lotificación Rustica</t>
  </si>
  <si>
    <t>1300 Impuestos sobre la producción, el consumo y las transacciones</t>
  </si>
  <si>
    <t>1301 Explotación de marmoles, canteras, pizarras, basaltos, cal, entre otras</t>
  </si>
  <si>
    <t>130101  Explotación de bancos de mármoles, canteras, pizarras, basaltos, cal, calizas, tezontle, tepetate y sus derivados, arena, grava y otros similares</t>
  </si>
  <si>
    <t>1400 Impuesots al Comercio Exterior</t>
  </si>
  <si>
    <t>1500 Impuestos sobre Nómina y Asimilables</t>
  </si>
  <si>
    <t>1600 Impuestos Ecológicos</t>
  </si>
  <si>
    <t>1302 Impuesto sobre adquisición de bienes inmuebles</t>
  </si>
  <si>
    <t>130201  Adquisicion de Bienes Inmuebles</t>
  </si>
  <si>
    <t>1303 Impuesto de Fraccionamientos</t>
  </si>
  <si>
    <t>1701 Recargos</t>
  </si>
  <si>
    <t>1702 Multas</t>
  </si>
  <si>
    <t>1703 Gastos de ejecución</t>
  </si>
  <si>
    <t>1800 Otros Impuestos</t>
  </si>
  <si>
    <t>1900 Impuestos no Comprendidos en la Ley de Ingresos Vigentes, Causados en Ejercicios Fiscales Anteriores pendientes de liquidación o pago</t>
  </si>
  <si>
    <t>2 Cuotas y Aportaciones de Seguridad Social</t>
  </si>
  <si>
    <t>3 Contribuciones de mejoras</t>
  </si>
  <si>
    <t>3100 Contribución de mejoras por obras públicas</t>
  </si>
  <si>
    <t>3101 Por ejecución  de obras públicas urbanas</t>
  </si>
  <si>
    <t>3102 Por ejecución de obras públicas rurales</t>
  </si>
  <si>
    <t>3103 Por aportacion de obra de alumbrado público</t>
  </si>
  <si>
    <t>4 Derechos</t>
  </si>
  <si>
    <t>1700 Accesorios de Impuestos</t>
  </si>
  <si>
    <t>2100 Aportaciones para Fondos de Vivienda</t>
  </si>
  <si>
    <t>2200 Cuotas para la Seguridad Social</t>
  </si>
  <si>
    <t>2300 Cuotas de Ahorro para el Retiro</t>
  </si>
  <si>
    <t>2400 Otras cuotas y aportaciones de Seguridad Social</t>
  </si>
  <si>
    <t>2500 Accesorios de Cuotas y Aportaciones de Seguridad Social</t>
  </si>
  <si>
    <t>4100 Derechos por el uso, goce, aprovechamiento o explotación de bienes de dominio público</t>
  </si>
  <si>
    <t>4200 Derechos de los Hidrocarburos (Derogado)</t>
  </si>
  <si>
    <t>4300 Derechos por prestación de servicios</t>
  </si>
  <si>
    <t>4301 Por servicios de limpia</t>
  </si>
  <si>
    <t>430101  Serv limpia, recolec, traslado, tratmto</t>
  </si>
  <si>
    <t>430102 Deposito de residuos solidos no peligrosos en el Relleno Sanitario Municipal</t>
  </si>
  <si>
    <t>4302 Por servicios de panteones</t>
  </si>
  <si>
    <t>430201  Inhumaciones diferenes fosas y gavetas</t>
  </si>
  <si>
    <t>430202  Venta de criptas familiares de tres gavetas bajo</t>
  </si>
  <si>
    <t>430203  Licencia para colocar lápida en fosas o gavetas</t>
  </si>
  <si>
    <t>430204  Licencia para construccion de monumentos en panteo</t>
  </si>
  <si>
    <t>430205  Permiso para traslado de cadaveres</t>
  </si>
  <si>
    <t>430206  Permiso para la cremacion de cadaveres</t>
  </si>
  <si>
    <t>430207 Permiso para colocación de floreros, libros, retab</t>
  </si>
  <si>
    <t>430208  Permisos para colocación de planchas y lozas</t>
  </si>
  <si>
    <t>430209  Permiso para remodelación de gavetas</t>
  </si>
  <si>
    <t>430210  Permiso para construir sobre gavetas</t>
  </si>
  <si>
    <t>430211  Exhumación de restos</t>
  </si>
  <si>
    <t>430212  Cesión de derechos</t>
  </si>
  <si>
    <t>430213  Refrendo de gavetas y fosas</t>
  </si>
  <si>
    <t>4304 Por servicios de seguridad pública</t>
  </si>
  <si>
    <t>4305 Por servicios de transporte público</t>
  </si>
  <si>
    <t>4306 Por servicios de transito y vialidad</t>
  </si>
  <si>
    <t>430401  Vigilancia por evento</t>
  </si>
  <si>
    <t>430501  Refrendo Anual de Concesión</t>
  </si>
  <si>
    <t>430502  Permisos eventuales d transporte público</t>
  </si>
  <si>
    <t>430503  Revista mecánica</t>
  </si>
  <si>
    <t>430504  Prog p uso de unidades buen edo por año</t>
  </si>
  <si>
    <t>430601  Constancia de no infracción</t>
  </si>
  <si>
    <t>4307 Por servicios de estacionamientos</t>
  </si>
  <si>
    <t>430701  Estacionamiento Jaime Nuno</t>
  </si>
  <si>
    <t>4309 Por servicios de proteccion civil</t>
  </si>
  <si>
    <t>430901  Conform para quema de fuegos pirotécnico</t>
  </si>
  <si>
    <t>430902  Dictamen anual comercios de bajo riesgo</t>
  </si>
  <si>
    <t>430903  Dictamen anual comercios de alto riesgo</t>
  </si>
  <si>
    <t>430904  Visto bueno de programas internos</t>
  </si>
  <si>
    <t>430905 Capacitacion en la formacion de brigadas internas por empresa</t>
  </si>
  <si>
    <t>4310  Por servicios de obra pública y desarrollo urbano</t>
  </si>
  <si>
    <t>4311Por servicios catastrales y prácticas de avalúos</t>
  </si>
  <si>
    <t>431001 Licencia de construcción y ampliación</t>
  </si>
  <si>
    <t>431002  Certific termin obra y uso del inmueble</t>
  </si>
  <si>
    <t>431003 Anál factibil p dividir, lotif o fusiona</t>
  </si>
  <si>
    <t>431004 Anál prelim uso de suelo y factibilidad</t>
  </si>
  <si>
    <t>431005 Licencias de uso de suelo</t>
  </si>
  <si>
    <t>431006 Asignación de núm oficial cualquier uso</t>
  </si>
  <si>
    <t>431007 Certific de proyectos de electrificación</t>
  </si>
  <si>
    <r>
      <t>431008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Por expedicion de permisos de uso de suelo, alineamiento y numero oficial, por permiso </t>
    </r>
  </si>
  <si>
    <t>431009 Permiso para ruptura de pavimento</t>
  </si>
  <si>
    <t>431010 Permiso p ruptura de pavim p inst especi</t>
  </si>
  <si>
    <t>431011 Corrección de autorización de divisiones</t>
  </si>
  <si>
    <t>431101  Valuación Catastral</t>
  </si>
  <si>
    <t>431102  Recibos de Valuación</t>
  </si>
  <si>
    <t>4312 Por servicios en materia de fraccionamientos y condominios</t>
  </si>
  <si>
    <t>431201  Rev proyectos p la autorización de traza</t>
  </si>
  <si>
    <t>431202  Rev de proy p la expedición licencia de</t>
  </si>
  <si>
    <t>4313 Por la expedición de licencias o permisos para el establecimiento de anuncios</t>
  </si>
  <si>
    <t>431301  Exped licencias p colocación de anuncios</t>
  </si>
  <si>
    <t>431302  Perm difusión fonética por medios electr</t>
  </si>
  <si>
    <t>431303  Perm coloc anuncio móvil, inflabl o temp</t>
  </si>
  <si>
    <t>4314 Por la expedición de permisos eventuales para la venta de bebidas alcohólicas</t>
  </si>
  <si>
    <t>431401  Perm event vta de bebida alcohólica</t>
  </si>
  <si>
    <t>431402  Permiso eventual ampliación de horario</t>
  </si>
  <si>
    <t>4316 Por la expedición de documentos, tales como: constancias, certificados, certificaciones, cartas, entre otros.</t>
  </si>
  <si>
    <t>4318 Por servicios de alumbrado público</t>
  </si>
  <si>
    <t>4400 Otros Derechos</t>
  </si>
  <si>
    <t>4500 Accesorios de Derechos</t>
  </si>
  <si>
    <t>4900 Derechos  no Comprendidos en la Ley de Ingresos Vigentes, Causados en Ejercicios Fiscales Anteriores pendientes de liquidación o pago</t>
  </si>
  <si>
    <t>5 Productos</t>
  </si>
  <si>
    <t>8 Participaciones, Aportaciones, Convenios, Incentivos Derivados de la Colaboración Fiscal y Fondos Distintos de Aportaciones</t>
  </si>
  <si>
    <t xml:space="preserve">8100 Participaciones </t>
  </si>
  <si>
    <t>810101  Fondo General de participaciones</t>
  </si>
  <si>
    <t>8101  Fondo General de participaciones</t>
  </si>
  <si>
    <t>810701 FEIEF</t>
  </si>
  <si>
    <t>8107 
FEIF Fondo Estabilizador de los Ingresos de las Entidades Federati</t>
  </si>
  <si>
    <t>8102 Fondo de fomento municipal</t>
  </si>
  <si>
    <t>8103 Fondo de fiscalización y recaudación</t>
  </si>
  <si>
    <t>8104 Impuesto especial sobre producción y servicios</t>
  </si>
  <si>
    <t>8105 Gasolinas y diésel</t>
  </si>
  <si>
    <t>8106 Fondo del impuesto sobre la renta</t>
  </si>
  <si>
    <t>810301  Fondo de Fiscalizacion y recaudacion</t>
  </si>
  <si>
    <t>810201  Fondo de Fomento Municipal</t>
  </si>
  <si>
    <t>810401  Impuesto Especial sobre Produccion y Servicios</t>
  </si>
  <si>
    <t>810501  Gasolina y diesel</t>
  </si>
  <si>
    <t xml:space="preserve">810601  Fondo del Impuesto Sobre la Renta </t>
  </si>
  <si>
    <t>8200 Aportaciones</t>
  </si>
  <si>
    <t>8201 Fondo para la infraestructura social municipal (FAISM)</t>
  </si>
  <si>
    <t>820102 Intereses Fondo I Ramo 33 2020</t>
  </si>
  <si>
    <t>8202 Fondo de aportaciones para el fortalecimientos de los municipios  (FORTAMUN</t>
  </si>
  <si>
    <t>820201  Fortalecimeinto Municipal (Fortamun)</t>
  </si>
  <si>
    <t>820202 Intereses Fondo II Ramo 33 2020</t>
  </si>
  <si>
    <t>8300 Convenios</t>
  </si>
  <si>
    <t>8303 Convenios Estatales</t>
  </si>
  <si>
    <t>830301 Mi Ganado Productivo</t>
  </si>
  <si>
    <t>830302 Tecno-Campo</t>
  </si>
  <si>
    <t>830303 Servicios Basicos Gto.</t>
  </si>
  <si>
    <t>830304 Servicios Basicos de mi Colonia</t>
  </si>
  <si>
    <t>830305 Mejoramiento Urbano</t>
  </si>
  <si>
    <t>830306 Apoyo sin Fronteras vertiente 2x1</t>
  </si>
  <si>
    <t>830307 Mi Colonia a Color</t>
  </si>
  <si>
    <t>830308 Vive Mejor con Impulso</t>
  </si>
  <si>
    <t>830309 Vivo los espacios en mi colonia</t>
  </si>
  <si>
    <t>830310 Embelleciendo mi colonia</t>
  </si>
  <si>
    <t>830311 Conectando mi camino Rural</t>
  </si>
  <si>
    <t>830312 Captemos Agua</t>
  </si>
  <si>
    <t>830313 Mi Patio Productivo</t>
  </si>
  <si>
    <t>830314 Mi Fruto</t>
  </si>
  <si>
    <t>830315 TRANSVERSALIDAD</t>
  </si>
  <si>
    <t>8301 Convenios con la Federación</t>
  </si>
  <si>
    <t>8400 Incentivos Derivados de la Colaboración Fiscal</t>
  </si>
  <si>
    <t>9 Transferencias, Asignaciones, Subsidios y Subvenciones, y Pensiones y Jubilaciones</t>
  </si>
  <si>
    <t>9200 Transferencias al Resto del Sector Público (Derogado)</t>
  </si>
  <si>
    <t>9300 Subsidios y Subvenciones</t>
  </si>
  <si>
    <t>9400 Ayudas Sociales (Derogado)</t>
  </si>
  <si>
    <t>9500 Pensiones y Jubilaciones</t>
  </si>
  <si>
    <t>9600 Transferencias a Fideicomisos, Mandatos y Análogos (Derogado)</t>
  </si>
  <si>
    <t>9700 Transferencias del Fondo Mexicano del Petróleo para la Estabilización y el Desarrollo</t>
  </si>
  <si>
    <t>9100 Transferencias y Asignaciones</t>
  </si>
  <si>
    <t>8500 Fondos Distintos de Aportaciones</t>
  </si>
  <si>
    <t>8401 Tenencia o uso de vehículos</t>
  </si>
  <si>
    <t>8402 Fondo de compensación ISAN</t>
  </si>
  <si>
    <t>8403 Impuesto sobre automóviles nuevos</t>
  </si>
  <si>
    <t>840101 Tenencia o Uso Vehículos</t>
  </si>
  <si>
    <t>840201  Compensación ISAN s/automóviles nuevos</t>
  </si>
  <si>
    <t>840301  ISAN</t>
  </si>
  <si>
    <t>8406 Alcoholes</t>
  </si>
  <si>
    <t>840601  Alcoholes</t>
  </si>
  <si>
    <t>6 Aprovechamientos</t>
  </si>
  <si>
    <t xml:space="preserve">6100 Aprovechamientos </t>
  </si>
  <si>
    <t>6200 Aprovechamientos Patrimoniales</t>
  </si>
  <si>
    <t>6900 Aprovechamientos  no Comprendidos en la Ley de Ingresos Vigentes, Causados en Ejercicios Fiscales Anteriores pendientes de liquidación o pago</t>
  </si>
  <si>
    <t>7 Ingresos por venta de Bienes, Prestacion de Servicios y otros ingresos</t>
  </si>
  <si>
    <t>7100 Ingresos por venta de Bienes y  Prestacion de Servicios de Instituciones Públicas de Seguridad Social</t>
  </si>
  <si>
    <t>7200 Ingresos por venta de Bienes y  Prestacion de Servicios de Empresas Productivas del Estado.</t>
  </si>
  <si>
    <t>7300 Ingresos por venta de Bienes y  Prestacion de Servicios de Entidades Paraestatales y Fideicomisos no Empresariales y No Financieros</t>
  </si>
  <si>
    <t>7400 Ingresos por Venta de Bienes y Prestación de Servicios de Entidades Paraestatales Empresariales NoFinancieras con Participación Estatal Mayoritaria</t>
  </si>
  <si>
    <t>7500 Ingresos por Venta de Bienes y Prestación de Servicios de Entidades Paraestatales EmpresarialesFinancieras Monetarias con Participación Estatal Mayoritaria</t>
  </si>
  <si>
    <t>7600 Ingresos por Venta de Bienes y Prestación de Servicios de Entidades Paraestatales EmpresarialesFinancieras No Monetarias con Participación Estatal Mayoritaria</t>
  </si>
  <si>
    <t>7700 Ingresos por Venta de Bienes y Prestación de Servicios de Fideicomisos Financieros Públicos conParticipación Estatal Mayoritaria</t>
  </si>
  <si>
    <t>7800 Ingresos por Venta de Bienes y Prestación de Servicios de los Poderes Legislativo y Judicial, y de los Órganos Autónomos</t>
  </si>
  <si>
    <t xml:space="preserve">5100 Productos </t>
  </si>
  <si>
    <t>5200 Productos de Capital (Derogado)</t>
  </si>
  <si>
    <t>5900 Productos  no Comprendidos en la Ley de Ingresos Vigentes, Causados en Ejercicios Fiscales Anteriores pendientes de liquidación o pago</t>
  </si>
  <si>
    <t>6101 Bases para licitación y movimientos padrones municipales</t>
  </si>
  <si>
    <t>610101  Pago de Bases para Concurso</t>
  </si>
  <si>
    <t>610102 Refrendo anual de Peritos Valuadores</t>
  </si>
  <si>
    <t>610103 Inscripcion al Registro de Peritos Valuadores</t>
  </si>
  <si>
    <t>6102  Por arrastre y pensión de vehículos infraccionados</t>
  </si>
  <si>
    <t>610201  Por Servicio de Grúa</t>
  </si>
  <si>
    <t>610202  Corralón municipal</t>
  </si>
  <si>
    <t xml:space="preserve">6104 Indemnizaciones </t>
  </si>
  <si>
    <t>610401  Daños al Municipio</t>
  </si>
  <si>
    <t>6300 Accesorios de aprovechamientos</t>
  </si>
  <si>
    <t>6302 Multas</t>
  </si>
  <si>
    <t>630201  Multas de Barandilla</t>
  </si>
  <si>
    <t>630202  Multas de Fiscalización</t>
  </si>
  <si>
    <t>630203  Multas de Ecología</t>
  </si>
  <si>
    <t>630204  Multas del Impuesto Predial</t>
  </si>
  <si>
    <t>630206  Multas e Infracciones de Tránsito</t>
  </si>
  <si>
    <t>630207 Multas de Catastro</t>
  </si>
  <si>
    <t>6303 Gastos de ejecución</t>
  </si>
  <si>
    <t>630301  Honorarios de ejecución</t>
  </si>
  <si>
    <t>5101 Capitales y valores</t>
  </si>
  <si>
    <t>510101  Productos Financieros Cuenta Corriente</t>
  </si>
  <si>
    <t>5102 Uso y arrendamiento de bienes inmuebles propiedad del municipio con particulares</t>
  </si>
  <si>
    <t>510201  Conseción de los sanitarios  Explanada Jaime Nuno</t>
  </si>
  <si>
    <t>510202  Consecion de sanitarios calle 12 de Octubre</t>
  </si>
  <si>
    <t>510203  Conseciíon de los sanitarios del mercado Hidalgo</t>
  </si>
  <si>
    <t>510204  Conseción de los sanitarios del interior de la Pre</t>
  </si>
  <si>
    <t>510205  Arrendamiento del palenque municipal</t>
  </si>
  <si>
    <t>510206  Estacionamiento Jaime Nuno</t>
  </si>
  <si>
    <t>510207  Estacionamiento Manuel Doblado</t>
  </si>
  <si>
    <t>510208  AUDITORIO BICENTENARIO</t>
  </si>
  <si>
    <t>510209  Baños Automatizados Mercado Hidalgo</t>
  </si>
  <si>
    <t>510210  ESTACIONAMIENTO EN AREAS VERDES</t>
  </si>
  <si>
    <t>510211  Unidad deportiva Fray Luis Gaitán</t>
  </si>
  <si>
    <t>510212  CONSECION DELA CANCHA EMPASTADA "CARLOS GUZMAN"</t>
  </si>
  <si>
    <t>510213  Parque Extremo Moroleón</t>
  </si>
  <si>
    <t>510214  Parque Ecoturistico Amoles</t>
  </si>
  <si>
    <t>510215  Cancha Valle Montaña</t>
  </si>
  <si>
    <t>5103 Formas valoradas</t>
  </si>
  <si>
    <t xml:space="preserve">5104 Por servicios de trámite con Dependencias Federales </t>
  </si>
  <si>
    <t>510301  Copias municipales</t>
  </si>
  <si>
    <t>510302  Formas valoradas</t>
  </si>
  <si>
    <t>510303  Licencia de funcionamiento de establecimientos</t>
  </si>
  <si>
    <t>510304  Dictamen de impacto vial</t>
  </si>
  <si>
    <t>510305 Expedicion de Dictamen de alcoholes</t>
  </si>
  <si>
    <t>510401  Trámite de pasaportes</t>
  </si>
  <si>
    <t>5109 otros productos</t>
  </si>
  <si>
    <t>510901  Fiestas y Eventos Particulares</t>
  </si>
  <si>
    <t>510907  Unidad deportiva</t>
  </si>
  <si>
    <t>510908  Auditorio municipal</t>
  </si>
  <si>
    <t>510909  Parque zoológico areas verdes</t>
  </si>
  <si>
    <t xml:space="preserve">510910  CeCaDe </t>
  </si>
  <si>
    <t>510911  Sobrantes</t>
  </si>
  <si>
    <t>510912  Venta de pet, cobre, aluminio carton, (desechos mu</t>
  </si>
  <si>
    <t>510913  Colocación de estrados</t>
  </si>
  <si>
    <t>510914  Permisos para carga y descarga de particulares</t>
  </si>
  <si>
    <t>510915  Venta de libros</t>
  </si>
  <si>
    <t>510916  Ocupacion de la vía pública con juegos mecánicos</t>
  </si>
  <si>
    <t>510917  Renta de Remolques</t>
  </si>
  <si>
    <t>510918  Venta de árboles</t>
  </si>
  <si>
    <t>510919  Poda de árboles</t>
  </si>
  <si>
    <t>510920 Concesión de panteones particulares</t>
  </si>
  <si>
    <t>510921 Renta de Bienes Muebles</t>
  </si>
  <si>
    <t>510922 Eutanacia Canina</t>
  </si>
  <si>
    <t>510902 Servicio de Pipas de agua</t>
  </si>
  <si>
    <t>510903 Ambul semifijos, tianguist, comerc fijos</t>
  </si>
  <si>
    <t>510904  Excavación en la vía pública</t>
  </si>
  <si>
    <t>510905 Mercado municipal</t>
  </si>
  <si>
    <t>130301 Fraccionamientos</t>
  </si>
  <si>
    <t>310208 Conectando mi camino Rural</t>
  </si>
  <si>
    <t>430214 Venta de criptas de dos gavetas</t>
  </si>
  <si>
    <t>430906 Constancia de simulacro de evacuacion</t>
  </si>
  <si>
    <t>430907 Dictamen de seguridad laboral</t>
  </si>
  <si>
    <t>430908 Evaluación de riesgos</t>
  </si>
  <si>
    <t>430909 Capacitacion en la realizacion de simulacros de evacuación</t>
  </si>
  <si>
    <t>431203 Permiso de venta de lotes</t>
  </si>
  <si>
    <t>431304 Permiso para colocacion de anuncio o cartel en vehiculos</t>
  </si>
  <si>
    <t>431204 Revisión de Proyectos para le expedicion de permisos de obra</t>
  </si>
  <si>
    <r>
      <t>431205</t>
    </r>
    <r>
      <rPr>
        <b/>
        <sz val="8"/>
        <color theme="1"/>
        <rFont val="Arial"/>
        <family val="2"/>
      </rPr>
      <t xml:space="preserve">  </t>
    </r>
    <r>
      <rPr>
        <sz val="8"/>
        <color theme="1"/>
        <rFont val="Arial"/>
        <family val="2"/>
      </rPr>
      <t xml:space="preserve">Por la supervisión de obra con base al proyecto y presupuesto aprobado de las obras por ejecutar, </t>
    </r>
  </si>
  <si>
    <t>431206  Por el concepto de regularización territorial de los asentamientos humanos, por lote individual</t>
  </si>
  <si>
    <t>431207 Factibilidad de asentamientos para construcciones móviles</t>
  </si>
  <si>
    <t>431208 Prorrogas de licencias de construccion</t>
  </si>
  <si>
    <t>431209 Factibilidad de asentamientos para construc moviles</t>
  </si>
  <si>
    <t>7900 Otros Ingresos</t>
  </si>
  <si>
    <t>2900 Accesorios de Cuotas y Aportaciones de Seguridad Social</t>
  </si>
  <si>
    <t>Rubro de ingresos de la Administración Central</t>
  </si>
  <si>
    <t>3900 Contribuciones de Mejoras no Comprendidas en la Ley de Ingresos Vigente, Causadas en Ejercicios Fiscales Anteriores Pendientes de Liquidación o Pago</t>
  </si>
  <si>
    <t>4101 Ocupación, uso y aprovechamiento de los bienes de dominio público del  municipio</t>
  </si>
  <si>
    <t>4102 Explotación, uso  de bienes muebles o inmuebles propiedad del municipio</t>
  </si>
  <si>
    <t>4501 Recargos</t>
  </si>
  <si>
    <t>4502 Gastos de ejecución</t>
  </si>
  <si>
    <t>4901 Derechos por el uso, goce, aprovechamiento o explotación de bienes de dominio público</t>
  </si>
  <si>
    <t>4902 Derechos por la prestación de servicios</t>
  </si>
  <si>
    <t>5105 Por servicios en materia de acceso a la información pública</t>
  </si>
  <si>
    <t>5106 Enajenación de bienes muebles</t>
  </si>
  <si>
    <t>5107 Enajenación de bienes inmuebles</t>
  </si>
  <si>
    <t>6103 Donativos</t>
  </si>
  <si>
    <t>6105 Sanciones</t>
  </si>
  <si>
    <t>6106 Otros aprovechamientos</t>
  </si>
  <si>
    <t>6301 Recargos</t>
  </si>
  <si>
    <t>7900 Otros ingresos</t>
  </si>
  <si>
    <t>7901 Donativos</t>
  </si>
  <si>
    <t>1900  Impuestos no Comprendidos en la Ley de Ingresos Vigentes, Causados en Ejercicios Fiscales Anteriores pendientes de liquidación o pago</t>
  </si>
  <si>
    <r>
      <t>431008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Por expedicion de permisos de uso de suelo, alineamiento y numero oficial, por permiso </t>
    </r>
  </si>
  <si>
    <t>120103  Rezago, predial urbano</t>
  </si>
  <si>
    <t>120104  Rezago predial rústico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</si>
</sst>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Fill="1" applyBorder="1"/>
    <xf numFmtId="0" fontId="5" fillId="0" borderId="0" xfId="0" applyFont="1"/>
    <xf numFmtId="0" fontId="4" fillId="0" borderId="0" xfId="0" applyFont="1" applyFill="1" applyBorder="1"/>
    <xf numFmtId="0" fontId="2" fillId="0" borderId="0" xfId="0" applyNumberFormat="1" applyFont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" fontId="6" fillId="0" borderId="0" xfId="2" applyNumberFormat="1" applyFont="1"/>
    <xf numFmtId="4" fontId="2" fillId="0" borderId="0" xfId="1" applyNumberFormat="1" applyFont="1"/>
    <xf numFmtId="4" fontId="2" fillId="0" borderId="0" xfId="0" applyNumberFormat="1" applyFont="1"/>
    <xf numFmtId="4" fontId="4" fillId="0" borderId="0" xfId="0" applyNumberFormat="1" applyFont="1" applyFill="1"/>
    <xf numFmtId="4" fontId="6" fillId="0" borderId="0" xfId="0" applyNumberFormat="1" applyFont="1" applyBorder="1" applyAlignment="1"/>
    <xf numFmtId="4" fontId="6" fillId="0" borderId="0" xfId="0" applyNumberFormat="1" applyFont="1" applyBorder="1"/>
    <xf numFmtId="4" fontId="3" fillId="0" borderId="0" xfId="0" applyNumberFormat="1" applyFont="1" applyFill="1"/>
    <xf numFmtId="4" fontId="6" fillId="0" borderId="0" xfId="0" applyNumberFormat="1" applyFont="1"/>
    <xf numFmtId="4" fontId="3" fillId="0" borderId="0" xfId="0" applyNumberFormat="1" applyFont="1"/>
    <xf numFmtId="4" fontId="6" fillId="0" borderId="0" xfId="1" applyNumberFormat="1" applyFont="1" applyFill="1" applyBorder="1"/>
    <xf numFmtId="4" fontId="6" fillId="0" borderId="0" xfId="2" applyNumberFormat="1" applyFont="1" applyFill="1" applyBorder="1"/>
    <xf numFmtId="0" fontId="6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center" wrapText="1"/>
    </xf>
    <xf numFmtId="4" fontId="2" fillId="0" borderId="0" xfId="2" applyNumberFormat="1" applyFont="1"/>
    <xf numFmtId="0" fontId="0" fillId="0" borderId="0" xfId="0" applyFont="1"/>
    <xf numFmtId="0" fontId="7" fillId="0" borderId="0" xfId="0" applyFont="1" applyAlignment="1">
      <alignment horizontal="justify" vertical="center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justify" vertical="center"/>
    </xf>
    <xf numFmtId="0" fontId="3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6" fillId="0" borderId="0" xfId="0" applyFont="1" applyBorder="1"/>
    <xf numFmtId="4" fontId="3" fillId="0" borderId="0" xfId="0" applyNumberFormat="1" applyFont="1" applyAlignment="1">
      <alignment horizontal="center"/>
    </xf>
    <xf numFmtId="4" fontId="6" fillId="0" borderId="0" xfId="1" applyNumberFormat="1" applyFont="1" applyBorder="1"/>
    <xf numFmtId="4" fontId="6" fillId="0" borderId="0" xfId="2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4" fontId="4" fillId="0" borderId="0" xfId="0" applyNumberFormat="1" applyFont="1"/>
    <xf numFmtId="44" fontId="0" fillId="0" borderId="0" xfId="1" applyFont="1"/>
    <xf numFmtId="44" fontId="2" fillId="0" borderId="0" xfId="1" applyFont="1" applyFill="1" applyBorder="1"/>
    <xf numFmtId="44" fontId="4" fillId="0" borderId="0" xfId="1" applyFont="1" applyFill="1" applyBorder="1"/>
    <xf numFmtId="4" fontId="6" fillId="0" borderId="0" xfId="0" applyNumberFormat="1" applyFont="1" applyFill="1"/>
    <xf numFmtId="4" fontId="6" fillId="0" borderId="0" xfId="2" applyNumberFormat="1" applyFont="1" applyFill="1"/>
    <xf numFmtId="4" fontId="2" fillId="0" borderId="0" xfId="0" applyNumberFormat="1" applyFont="1" applyFill="1"/>
    <xf numFmtId="4" fontId="8" fillId="0" borderId="0" xfId="0" applyNumberFormat="1" applyFont="1" applyBorder="1"/>
    <xf numFmtId="0" fontId="0" fillId="0" borderId="0" xfId="0" applyBorder="1"/>
    <xf numFmtId="4" fontId="8" fillId="0" borderId="0" xfId="2" applyNumberFormat="1" applyFont="1"/>
    <xf numFmtId="4" fontId="11" fillId="0" borderId="0" xfId="2" applyNumberFormat="1" applyFont="1"/>
    <xf numFmtId="4" fontId="8" fillId="0" borderId="0" xfId="2" applyNumberFormat="1" applyFont="1" applyFill="1"/>
    <xf numFmtId="4" fontId="9" fillId="0" borderId="0" xfId="1" applyNumberFormat="1" applyFont="1" applyFill="1" applyBorder="1"/>
    <xf numFmtId="4" fontId="10" fillId="0" borderId="0" xfId="1" applyNumberFormat="1" applyFont="1" applyFill="1" applyBorder="1"/>
    <xf numFmtId="0" fontId="6" fillId="0" borderId="0" xfId="0" applyFont="1" applyFill="1" applyBorder="1" applyAlignment="1">
      <alignment horizontal="left"/>
    </xf>
    <xf numFmtId="0" fontId="4" fillId="0" borderId="0" xfId="0" applyFont="1" applyBorder="1"/>
    <xf numFmtId="0" fontId="2" fillId="0" borderId="0" xfId="0" applyFont="1" applyFill="1" applyBorder="1" applyAlignment="1">
      <alignment wrapText="1"/>
    </xf>
    <xf numFmtId="44" fontId="6" fillId="0" borderId="0" xfId="1" applyFont="1"/>
    <xf numFmtId="44" fontId="3" fillId="0" borderId="0" xfId="1" applyFont="1"/>
    <xf numFmtId="44" fontId="3" fillId="0" borderId="0" xfId="1" applyNumberFormat="1" applyFont="1" applyFill="1" applyBorder="1" applyAlignment="1">
      <alignment horizontal="center"/>
    </xf>
    <xf numFmtId="44" fontId="2" fillId="0" borderId="0" xfId="1" applyNumberFormat="1" applyFont="1" applyFill="1" applyAlignment="1"/>
    <xf numFmtId="44" fontId="3" fillId="0" borderId="0" xfId="1" applyNumberFormat="1" applyFont="1" applyFill="1" applyBorder="1" applyAlignment="1"/>
    <xf numFmtId="44" fontId="6" fillId="0" borderId="0" xfId="1" applyNumberFormat="1" applyFont="1" applyFill="1" applyAlignment="1"/>
    <xf numFmtId="44" fontId="4" fillId="0" borderId="1" xfId="1" applyNumberFormat="1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4" fontId="4" fillId="0" borderId="0" xfId="1" applyNumberFormat="1" applyFont="1"/>
    <xf numFmtId="0" fontId="12" fillId="0" borderId="0" xfId="0" applyFont="1"/>
    <xf numFmtId="0" fontId="13" fillId="0" borderId="0" xfId="0" applyFont="1" applyAlignment="1">
      <alignment wrapText="1"/>
    </xf>
    <xf numFmtId="44" fontId="14" fillId="0" borderId="0" xfId="1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left" wrapText="1"/>
    </xf>
    <xf numFmtId="44" fontId="14" fillId="0" borderId="0" xfId="1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44" fontId="15" fillId="0" borderId="0" xfId="1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wrapText="1"/>
    </xf>
    <xf numFmtId="44" fontId="16" fillId="0" borderId="0" xfId="1" applyNumberFormat="1" applyFont="1" applyFill="1" applyBorder="1" applyAlignment="1"/>
    <xf numFmtId="0" fontId="16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44" fontId="15" fillId="0" borderId="0" xfId="2" applyNumberFormat="1" applyFont="1" applyAlignment="1"/>
    <xf numFmtId="44" fontId="14" fillId="0" borderId="0" xfId="2" applyNumberFormat="1" applyFont="1" applyFill="1" applyAlignment="1"/>
    <xf numFmtId="0" fontId="14" fillId="3" borderId="0" xfId="0" applyFont="1" applyFill="1" applyBorder="1" applyAlignment="1">
      <alignment horizontal="left" vertical="center" wrapText="1"/>
    </xf>
    <xf numFmtId="44" fontId="14" fillId="0" borderId="0" xfId="1" applyNumberFormat="1" applyFont="1" applyFill="1" applyAlignment="1"/>
    <xf numFmtId="0" fontId="14" fillId="2" borderId="0" xfId="0" applyFont="1" applyFill="1" applyBorder="1" applyAlignment="1">
      <alignment horizontal="left" vertical="center" wrapText="1"/>
    </xf>
    <xf numFmtId="44" fontId="17" fillId="0" borderId="0" xfId="1" applyNumberFormat="1" applyFont="1" applyFill="1" applyBorder="1" applyAlignment="1"/>
    <xf numFmtId="44" fontId="15" fillId="0" borderId="0" xfId="2" applyNumberFormat="1" applyFont="1" applyFill="1" applyAlignment="1"/>
    <xf numFmtId="0" fontId="14" fillId="3" borderId="0" xfId="0" applyFont="1" applyFill="1" applyBorder="1" applyAlignment="1">
      <alignment wrapText="1"/>
    </xf>
    <xf numFmtId="44" fontId="14" fillId="0" borderId="0" xfId="1" applyNumberFormat="1" applyFont="1" applyFill="1" applyBorder="1" applyAlignment="1"/>
    <xf numFmtId="0" fontId="15" fillId="2" borderId="0" xfId="0" applyFont="1" applyFill="1" applyBorder="1" applyAlignment="1">
      <alignment horizontal="left" vertical="center" wrapText="1"/>
    </xf>
    <xf numFmtId="44" fontId="15" fillId="0" borderId="0" xfId="1" applyNumberFormat="1" applyFont="1" applyFill="1" applyBorder="1" applyAlignment="1"/>
    <xf numFmtId="44" fontId="16" fillId="0" borderId="0" xfId="0" applyNumberFormat="1" applyFont="1" applyAlignment="1"/>
    <xf numFmtId="44" fontId="15" fillId="0" borderId="0" xfId="1" applyNumberFormat="1" applyFont="1" applyFill="1" applyAlignment="1"/>
    <xf numFmtId="0" fontId="17" fillId="0" borderId="0" xfId="0" applyFont="1" applyBorder="1" applyAlignment="1">
      <alignment wrapText="1"/>
    </xf>
    <xf numFmtId="0" fontId="15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wrapText="1"/>
    </xf>
    <xf numFmtId="44" fontId="14" fillId="0" borderId="0" xfId="2" applyNumberFormat="1" applyFont="1" applyAlignment="1"/>
    <xf numFmtId="0" fontId="14" fillId="0" borderId="0" xfId="0" applyFont="1" applyFill="1" applyBorder="1" applyAlignment="1">
      <alignment wrapText="1"/>
    </xf>
    <xf numFmtId="44" fontId="15" fillId="0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horizontal="justify" vertical="center" wrapText="1"/>
    </xf>
    <xf numFmtId="0" fontId="13" fillId="3" borderId="0" xfId="0" applyFont="1" applyFill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1"/>
  <sheetViews>
    <sheetView topLeftCell="A121" workbookViewId="0">
      <selection activeCell="B38" sqref="B38"/>
    </sheetView>
  </sheetViews>
  <sheetFormatPr baseColWidth="10" defaultRowHeight="15" x14ac:dyDescent="0.25"/>
  <cols>
    <col min="1" max="1" width="51.85546875" style="39" customWidth="1"/>
    <col min="2" max="2" width="16.85546875" style="62" bestFit="1" customWidth="1"/>
  </cols>
  <sheetData>
    <row r="1" spans="1:2" x14ac:dyDescent="0.25">
      <c r="A1" s="1" t="s">
        <v>20</v>
      </c>
    </row>
    <row r="2" spans="1:2" x14ac:dyDescent="0.25">
      <c r="A2" s="1"/>
    </row>
    <row r="3" spans="1:2" x14ac:dyDescent="0.25">
      <c r="A3" s="32" t="s">
        <v>0</v>
      </c>
    </row>
    <row r="4" spans="1:2" x14ac:dyDescent="0.25">
      <c r="A4" s="32" t="s">
        <v>28</v>
      </c>
    </row>
    <row r="5" spans="1:2" x14ac:dyDescent="0.25">
      <c r="A5" s="27" t="s">
        <v>15</v>
      </c>
      <c r="B5" s="63">
        <f>B6+B38+B44+B54+B141+B193+B216+B226+B276+B284</f>
        <v>229743296.46999997</v>
      </c>
    </row>
    <row r="6" spans="1:2" x14ac:dyDescent="0.25">
      <c r="A6" s="27" t="s">
        <v>39</v>
      </c>
      <c r="B6" s="63">
        <f>B7+B12+B21+B28+B29+B30+B31+B36+B37</f>
        <v>28531915.190000001</v>
      </c>
    </row>
    <row r="7" spans="1:2" x14ac:dyDescent="0.25">
      <c r="A7" s="27" t="s">
        <v>40</v>
      </c>
      <c r="B7" s="63">
        <f>B8+B9+B11</f>
        <v>495514.3</v>
      </c>
    </row>
    <row r="8" spans="1:2" x14ac:dyDescent="0.25">
      <c r="A8" s="27" t="s">
        <v>41</v>
      </c>
      <c r="B8" s="62">
        <v>0</v>
      </c>
    </row>
    <row r="9" spans="1:2" x14ac:dyDescent="0.25">
      <c r="A9" s="27" t="s">
        <v>42</v>
      </c>
      <c r="B9" s="63">
        <f>B10</f>
        <v>495514.3</v>
      </c>
    </row>
    <row r="10" spans="1:2" x14ac:dyDescent="0.25">
      <c r="A10" s="59" t="s">
        <v>43</v>
      </c>
      <c r="B10" s="62">
        <v>495514.3</v>
      </c>
    </row>
    <row r="11" spans="1:2" x14ac:dyDescent="0.25">
      <c r="A11" s="27" t="s">
        <v>44</v>
      </c>
      <c r="B11" s="62">
        <v>0</v>
      </c>
    </row>
    <row r="12" spans="1:2" x14ac:dyDescent="0.25">
      <c r="A12" s="3" t="s">
        <v>45</v>
      </c>
      <c r="B12" s="63">
        <f>B13+B18</f>
        <v>25527543.310000002</v>
      </c>
    </row>
    <row r="13" spans="1:2" x14ac:dyDescent="0.25">
      <c r="A13" s="3" t="s">
        <v>46</v>
      </c>
      <c r="B13" s="63">
        <f>SUM(B14:B15)+B16+B17</f>
        <v>25372113.900000002</v>
      </c>
    </row>
    <row r="14" spans="1:2" x14ac:dyDescent="0.25">
      <c r="A14" s="1" t="s">
        <v>16</v>
      </c>
      <c r="B14" s="62">
        <v>22439563.949999999</v>
      </c>
    </row>
    <row r="15" spans="1:2" x14ac:dyDescent="0.25">
      <c r="A15" s="1" t="s">
        <v>17</v>
      </c>
      <c r="B15" s="62">
        <v>1179918.6000000001</v>
      </c>
    </row>
    <row r="16" spans="1:2" x14ac:dyDescent="0.25">
      <c r="A16" s="1" t="s">
        <v>322</v>
      </c>
      <c r="B16" s="62">
        <v>1660851.55</v>
      </c>
    </row>
    <row r="17" spans="1:2" x14ac:dyDescent="0.25">
      <c r="A17" s="1" t="s">
        <v>323</v>
      </c>
      <c r="B17" s="62">
        <v>91779.8</v>
      </c>
    </row>
    <row r="18" spans="1:2" x14ac:dyDescent="0.25">
      <c r="A18" s="3" t="s">
        <v>47</v>
      </c>
      <c r="B18" s="63">
        <f>SUM(B19:B20)</f>
        <v>155429.41</v>
      </c>
    </row>
    <row r="19" spans="1:2" x14ac:dyDescent="0.25">
      <c r="A19" s="1" t="s">
        <v>48</v>
      </c>
      <c r="B19" s="62">
        <v>154830.68</v>
      </c>
    </row>
    <row r="20" spans="1:2" x14ac:dyDescent="0.25">
      <c r="A20" s="1" t="s">
        <v>49</v>
      </c>
      <c r="B20" s="62">
        <v>598.73</v>
      </c>
    </row>
    <row r="21" spans="1:2" ht="22.5" x14ac:dyDescent="0.25">
      <c r="A21" s="28" t="s">
        <v>50</v>
      </c>
      <c r="B21" s="63">
        <f>B22+B24+B26</f>
        <v>1714639.13</v>
      </c>
    </row>
    <row r="22" spans="1:2" ht="22.5" x14ac:dyDescent="0.25">
      <c r="A22" s="28" t="s">
        <v>51</v>
      </c>
      <c r="B22" s="63">
        <f>B23</f>
        <v>32000</v>
      </c>
    </row>
    <row r="23" spans="1:2" ht="34.5" x14ac:dyDescent="0.25">
      <c r="A23" s="61" t="s">
        <v>52</v>
      </c>
      <c r="B23" s="62">
        <v>32000</v>
      </c>
    </row>
    <row r="24" spans="1:2" x14ac:dyDescent="0.25">
      <c r="A24" s="3" t="s">
        <v>56</v>
      </c>
      <c r="B24" s="63">
        <f>B25</f>
        <v>1671537.71</v>
      </c>
    </row>
    <row r="25" spans="1:2" x14ac:dyDescent="0.25">
      <c r="A25" s="1" t="s">
        <v>57</v>
      </c>
      <c r="B25" s="62">
        <v>1671537.71</v>
      </c>
    </row>
    <row r="26" spans="1:2" x14ac:dyDescent="0.25">
      <c r="A26" s="3" t="s">
        <v>58</v>
      </c>
      <c r="B26" s="63">
        <f>B27</f>
        <v>11101.42</v>
      </c>
    </row>
    <row r="27" spans="1:2" x14ac:dyDescent="0.25">
      <c r="A27" s="1" t="s">
        <v>286</v>
      </c>
      <c r="B27" s="62">
        <v>11101.42</v>
      </c>
    </row>
    <row r="28" spans="1:2" x14ac:dyDescent="0.25">
      <c r="A28" s="3" t="s">
        <v>53</v>
      </c>
      <c r="B28" s="62">
        <v>0</v>
      </c>
    </row>
    <row r="29" spans="1:2" x14ac:dyDescent="0.25">
      <c r="A29" s="3" t="s">
        <v>54</v>
      </c>
      <c r="B29" s="62">
        <v>0</v>
      </c>
    </row>
    <row r="30" spans="1:2" x14ac:dyDescent="0.25">
      <c r="A30" s="28" t="s">
        <v>55</v>
      </c>
      <c r="B30" s="62">
        <v>0</v>
      </c>
    </row>
    <row r="31" spans="1:2" x14ac:dyDescent="0.25">
      <c r="A31" s="3" t="s">
        <v>71</v>
      </c>
      <c r="B31" s="63">
        <f>B32+B34+B35</f>
        <v>794218.45</v>
      </c>
    </row>
    <row r="32" spans="1:2" x14ac:dyDescent="0.25">
      <c r="A32" s="3" t="s">
        <v>59</v>
      </c>
      <c r="B32" s="63">
        <f>B33</f>
        <v>794218.45</v>
      </c>
    </row>
    <row r="33" spans="1:3" x14ac:dyDescent="0.25">
      <c r="A33" s="1" t="s">
        <v>18</v>
      </c>
      <c r="B33" s="62">
        <v>794218.45</v>
      </c>
    </row>
    <row r="34" spans="1:3" x14ac:dyDescent="0.25">
      <c r="A34" s="3" t="s">
        <v>60</v>
      </c>
      <c r="B34" s="63">
        <v>0</v>
      </c>
    </row>
    <row r="35" spans="1:3" x14ac:dyDescent="0.25">
      <c r="A35" s="3" t="s">
        <v>61</v>
      </c>
      <c r="B35" s="63">
        <v>0</v>
      </c>
    </row>
    <row r="36" spans="1:3" x14ac:dyDescent="0.25">
      <c r="A36" s="3" t="s">
        <v>62</v>
      </c>
      <c r="B36" s="62">
        <v>0</v>
      </c>
    </row>
    <row r="37" spans="1:3" ht="34.5" x14ac:dyDescent="0.25">
      <c r="A37" s="29" t="s">
        <v>63</v>
      </c>
      <c r="B37" s="63">
        <v>0</v>
      </c>
    </row>
    <row r="38" spans="1:3" x14ac:dyDescent="0.25">
      <c r="A38" s="3" t="s">
        <v>64</v>
      </c>
      <c r="B38" s="62">
        <v>0</v>
      </c>
    </row>
    <row r="39" spans="1:3" x14ac:dyDescent="0.25">
      <c r="A39" s="3" t="s">
        <v>72</v>
      </c>
      <c r="B39" s="62">
        <v>0</v>
      </c>
    </row>
    <row r="40" spans="1:3" x14ac:dyDescent="0.25">
      <c r="A40" s="3" t="s">
        <v>73</v>
      </c>
      <c r="B40" s="62">
        <v>0</v>
      </c>
    </row>
    <row r="41" spans="1:3" x14ac:dyDescent="0.25">
      <c r="A41" s="3" t="s">
        <v>74</v>
      </c>
      <c r="B41" s="62">
        <v>0</v>
      </c>
    </row>
    <row r="42" spans="1:3" x14ac:dyDescent="0.25">
      <c r="A42" s="3" t="s">
        <v>75</v>
      </c>
      <c r="B42" s="62">
        <v>0</v>
      </c>
    </row>
    <row r="43" spans="1:3" x14ac:dyDescent="0.25">
      <c r="A43" s="29" t="s">
        <v>76</v>
      </c>
      <c r="B43" s="62">
        <v>0</v>
      </c>
    </row>
    <row r="44" spans="1:3" x14ac:dyDescent="0.25">
      <c r="A44" s="30" t="s">
        <v>65</v>
      </c>
      <c r="B44" s="63">
        <f>B45</f>
        <v>1578000</v>
      </c>
    </row>
    <row r="45" spans="1:3" x14ac:dyDescent="0.25">
      <c r="A45" s="28" t="s">
        <v>66</v>
      </c>
      <c r="B45" s="63">
        <f>B46+B47+B53</f>
        <v>1578000</v>
      </c>
    </row>
    <row r="46" spans="1:3" x14ac:dyDescent="0.25">
      <c r="A46" s="28" t="s">
        <v>67</v>
      </c>
      <c r="B46" s="62">
        <v>0</v>
      </c>
    </row>
    <row r="47" spans="1:3" x14ac:dyDescent="0.25">
      <c r="A47" s="3" t="s">
        <v>68</v>
      </c>
      <c r="B47" s="63">
        <f>SUM(B48:B52)</f>
        <v>1578000</v>
      </c>
    </row>
    <row r="48" spans="1:3" x14ac:dyDescent="0.25">
      <c r="A48" s="1" t="s">
        <v>27</v>
      </c>
      <c r="B48" s="62">
        <v>578000</v>
      </c>
      <c r="C48" s="53"/>
    </row>
    <row r="49" spans="1:2" x14ac:dyDescent="0.25">
      <c r="A49" s="1" t="s">
        <v>34</v>
      </c>
      <c r="B49" s="62">
        <v>250000</v>
      </c>
    </row>
    <row r="50" spans="1:2" x14ac:dyDescent="0.25">
      <c r="A50" s="1" t="s">
        <v>36</v>
      </c>
      <c r="B50" s="62">
        <v>400000</v>
      </c>
    </row>
    <row r="51" spans="1:2" x14ac:dyDescent="0.25">
      <c r="A51" s="1" t="s">
        <v>37</v>
      </c>
      <c r="B51" s="47">
        <v>250000</v>
      </c>
    </row>
    <row r="52" spans="1:2" x14ac:dyDescent="0.25">
      <c r="A52" s="1" t="s">
        <v>287</v>
      </c>
      <c r="B52" s="47">
        <v>100000</v>
      </c>
    </row>
    <row r="53" spans="1:2" x14ac:dyDescent="0.25">
      <c r="A53" s="3" t="s">
        <v>69</v>
      </c>
      <c r="B53" s="47">
        <v>0</v>
      </c>
    </row>
    <row r="54" spans="1:2" x14ac:dyDescent="0.25">
      <c r="A54" s="3" t="s">
        <v>70</v>
      </c>
      <c r="B54" s="48">
        <f>B55+B56+B57+B138+B139+B140</f>
        <v>11759106.02</v>
      </c>
    </row>
    <row r="55" spans="1:2" ht="22.5" x14ac:dyDescent="0.25">
      <c r="A55" s="28" t="s">
        <v>77</v>
      </c>
      <c r="B55" s="47">
        <v>0</v>
      </c>
    </row>
    <row r="56" spans="1:2" x14ac:dyDescent="0.25">
      <c r="A56" s="29" t="s">
        <v>78</v>
      </c>
      <c r="B56" s="47">
        <v>0</v>
      </c>
    </row>
    <row r="57" spans="1:2" x14ac:dyDescent="0.25">
      <c r="A57" s="28" t="s">
        <v>79</v>
      </c>
      <c r="B57" s="63">
        <f>B58+B62+B77+B79+B84+B86+B88+B98+B110+B113+B123+B128+B131+B135</f>
        <v>11759106.02</v>
      </c>
    </row>
    <row r="58" spans="1:2" x14ac:dyDescent="0.25">
      <c r="A58" s="28" t="s">
        <v>80</v>
      </c>
      <c r="B58" s="63">
        <f>B59</f>
        <v>132000</v>
      </c>
    </row>
    <row r="59" spans="1:2" x14ac:dyDescent="0.25">
      <c r="A59" s="1" t="s">
        <v>81</v>
      </c>
      <c r="B59" s="62">
        <v>132000</v>
      </c>
    </row>
    <row r="60" spans="1:2" x14ac:dyDescent="0.25">
      <c r="A60" s="1"/>
    </row>
    <row r="61" spans="1:2" ht="23.25" x14ac:dyDescent="0.25">
      <c r="A61" s="61" t="s">
        <v>82</v>
      </c>
    </row>
    <row r="62" spans="1:2" x14ac:dyDescent="0.25">
      <c r="A62" s="3" t="s">
        <v>83</v>
      </c>
      <c r="B62" s="63">
        <f>SUM(B63:B76)</f>
        <v>1128511.96</v>
      </c>
    </row>
    <row r="63" spans="1:2" x14ac:dyDescent="0.25">
      <c r="A63" s="1" t="s">
        <v>84</v>
      </c>
      <c r="B63" s="62">
        <v>112350</v>
      </c>
    </row>
    <row r="64" spans="1:2" x14ac:dyDescent="0.25">
      <c r="A64" s="1" t="s">
        <v>85</v>
      </c>
      <c r="B64" s="62">
        <v>223050.96</v>
      </c>
    </row>
    <row r="65" spans="1:2" x14ac:dyDescent="0.25">
      <c r="A65" s="1" t="s">
        <v>86</v>
      </c>
      <c r="B65" s="62">
        <v>6419</v>
      </c>
    </row>
    <row r="66" spans="1:2" x14ac:dyDescent="0.25">
      <c r="A66" s="1" t="s">
        <v>87</v>
      </c>
      <c r="B66" s="62">
        <v>27187</v>
      </c>
    </row>
    <row r="67" spans="1:2" x14ac:dyDescent="0.25">
      <c r="A67" s="1" t="s">
        <v>88</v>
      </c>
      <c r="B67" s="62">
        <v>4939.95</v>
      </c>
    </row>
    <row r="68" spans="1:2" x14ac:dyDescent="0.25">
      <c r="A68" s="1" t="s">
        <v>89</v>
      </c>
      <c r="B68" s="62">
        <v>1350</v>
      </c>
    </row>
    <row r="69" spans="1:2" x14ac:dyDescent="0.25">
      <c r="A69" s="1" t="s">
        <v>90</v>
      </c>
      <c r="B69" s="62">
        <v>26407</v>
      </c>
    </row>
    <row r="70" spans="1:2" x14ac:dyDescent="0.25">
      <c r="A70" s="1" t="s">
        <v>91</v>
      </c>
      <c r="B70" s="62">
        <v>25156</v>
      </c>
    </row>
    <row r="71" spans="1:2" x14ac:dyDescent="0.25">
      <c r="A71" s="1" t="s">
        <v>92</v>
      </c>
      <c r="B71" s="62">
        <v>513.52</v>
      </c>
    </row>
    <row r="72" spans="1:2" x14ac:dyDescent="0.25">
      <c r="A72" s="1" t="s">
        <v>93</v>
      </c>
      <c r="B72" s="62">
        <v>13185.02</v>
      </c>
    </row>
    <row r="73" spans="1:2" x14ac:dyDescent="0.25">
      <c r="A73" s="1" t="s">
        <v>94</v>
      </c>
      <c r="B73" s="62">
        <v>89250</v>
      </c>
    </row>
    <row r="74" spans="1:2" x14ac:dyDescent="0.25">
      <c r="A74" s="1" t="s">
        <v>95</v>
      </c>
      <c r="B74" s="62">
        <v>31500</v>
      </c>
    </row>
    <row r="75" spans="1:2" x14ac:dyDescent="0.25">
      <c r="A75" s="1" t="s">
        <v>96</v>
      </c>
      <c r="B75" s="62">
        <v>333000</v>
      </c>
    </row>
    <row r="76" spans="1:2" x14ac:dyDescent="0.25">
      <c r="A76" s="1" t="s">
        <v>288</v>
      </c>
      <c r="B76" s="62">
        <v>234203.51</v>
      </c>
    </row>
    <row r="77" spans="1:2" x14ac:dyDescent="0.25">
      <c r="A77" s="28" t="s">
        <v>97</v>
      </c>
      <c r="B77" s="63">
        <f>B78</f>
        <v>729267</v>
      </c>
    </row>
    <row r="78" spans="1:2" x14ac:dyDescent="0.25">
      <c r="A78" s="1" t="s">
        <v>100</v>
      </c>
      <c r="B78" s="62">
        <v>729267</v>
      </c>
    </row>
    <row r="79" spans="1:2" x14ac:dyDescent="0.25">
      <c r="A79" s="3" t="s">
        <v>98</v>
      </c>
      <c r="B79" s="63">
        <f>SUM(B80:B83)</f>
        <v>51534.23</v>
      </c>
    </row>
    <row r="80" spans="1:2" x14ac:dyDescent="0.25">
      <c r="A80" s="1" t="s">
        <v>101</v>
      </c>
      <c r="B80" s="62">
        <v>17860.099999999999</v>
      </c>
    </row>
    <row r="81" spans="1:2" x14ac:dyDescent="0.25">
      <c r="A81" s="1" t="s">
        <v>102</v>
      </c>
      <c r="B81" s="62">
        <v>15748.51</v>
      </c>
    </row>
    <row r="82" spans="1:2" x14ac:dyDescent="0.25">
      <c r="A82" s="1" t="s">
        <v>103</v>
      </c>
      <c r="B82" s="62">
        <v>12943.5</v>
      </c>
    </row>
    <row r="83" spans="1:2" x14ac:dyDescent="0.25">
      <c r="A83" s="1" t="s">
        <v>104</v>
      </c>
      <c r="B83" s="62">
        <v>4982.12</v>
      </c>
    </row>
    <row r="84" spans="1:2" x14ac:dyDescent="0.25">
      <c r="A84" s="3" t="s">
        <v>99</v>
      </c>
      <c r="B84" s="63">
        <f>B85</f>
        <v>63108.24</v>
      </c>
    </row>
    <row r="85" spans="1:2" x14ac:dyDescent="0.25">
      <c r="A85" s="1" t="s">
        <v>105</v>
      </c>
      <c r="B85" s="62">
        <v>63108.24</v>
      </c>
    </row>
    <row r="86" spans="1:2" x14ac:dyDescent="0.25">
      <c r="A86" s="3" t="s">
        <v>106</v>
      </c>
      <c r="B86" s="63">
        <f>B87</f>
        <v>230715.36</v>
      </c>
    </row>
    <row r="87" spans="1:2" x14ac:dyDescent="0.25">
      <c r="A87" s="1" t="s">
        <v>107</v>
      </c>
      <c r="B87" s="62">
        <v>230715.36</v>
      </c>
    </row>
    <row r="88" spans="1:2" x14ac:dyDescent="0.25">
      <c r="A88" s="3" t="s">
        <v>108</v>
      </c>
      <c r="B88" s="63">
        <f>SUM(B89:B97)</f>
        <v>51661.82</v>
      </c>
    </row>
    <row r="89" spans="1:2" x14ac:dyDescent="0.25">
      <c r="A89" s="1" t="s">
        <v>109</v>
      </c>
      <c r="B89" s="62">
        <v>7000</v>
      </c>
    </row>
    <row r="90" spans="1:2" x14ac:dyDescent="0.25">
      <c r="A90" s="1" t="s">
        <v>110</v>
      </c>
      <c r="B90" s="62">
        <v>10000</v>
      </c>
    </row>
    <row r="91" spans="1:2" x14ac:dyDescent="0.25">
      <c r="A91" s="1" t="s">
        <v>111</v>
      </c>
      <c r="B91" s="62">
        <v>12000</v>
      </c>
    </row>
    <row r="92" spans="1:2" x14ac:dyDescent="0.25">
      <c r="A92" s="1" t="s">
        <v>112</v>
      </c>
      <c r="B92" s="62">
        <v>15000</v>
      </c>
    </row>
    <row r="93" spans="1:2" x14ac:dyDescent="0.25">
      <c r="A93" s="1" t="s">
        <v>113</v>
      </c>
      <c r="B93" s="62">
        <v>5000</v>
      </c>
    </row>
    <row r="94" spans="1:2" x14ac:dyDescent="0.25">
      <c r="A94" s="1" t="s">
        <v>289</v>
      </c>
      <c r="B94" s="62">
        <v>337.37</v>
      </c>
    </row>
    <row r="95" spans="1:2" x14ac:dyDescent="0.25">
      <c r="A95" s="1" t="s">
        <v>290</v>
      </c>
      <c r="B95" s="62">
        <v>185.52</v>
      </c>
    </row>
    <row r="96" spans="1:2" x14ac:dyDescent="0.25">
      <c r="A96" s="1" t="s">
        <v>291</v>
      </c>
      <c r="B96" s="62">
        <v>538.92999999999995</v>
      </c>
    </row>
    <row r="97" spans="1:2" x14ac:dyDescent="0.25">
      <c r="A97" s="1" t="s">
        <v>292</v>
      </c>
      <c r="B97" s="62">
        <v>1600</v>
      </c>
    </row>
    <row r="98" spans="1:2" x14ac:dyDescent="0.25">
      <c r="A98" s="3" t="s">
        <v>114</v>
      </c>
      <c r="B98" s="63">
        <f>SUM(B99:B109)</f>
        <v>514120.47999999992</v>
      </c>
    </row>
    <row r="99" spans="1:2" x14ac:dyDescent="0.25">
      <c r="A99" s="31" t="s">
        <v>116</v>
      </c>
      <c r="B99" s="62">
        <v>402894.01</v>
      </c>
    </row>
    <row r="100" spans="1:2" x14ac:dyDescent="0.25">
      <c r="A100" s="31" t="s">
        <v>117</v>
      </c>
      <c r="B100" s="47">
        <v>20330.41</v>
      </c>
    </row>
    <row r="101" spans="1:2" x14ac:dyDescent="0.25">
      <c r="A101" s="31" t="s">
        <v>118</v>
      </c>
      <c r="B101" s="47">
        <v>184.23</v>
      </c>
    </row>
    <row r="102" spans="1:2" x14ac:dyDescent="0.25">
      <c r="A102" s="31" t="s">
        <v>119</v>
      </c>
      <c r="B102" s="62">
        <v>1380.17</v>
      </c>
    </row>
    <row r="103" spans="1:2" x14ac:dyDescent="0.25">
      <c r="A103" s="31" t="s">
        <v>120</v>
      </c>
      <c r="B103" s="62">
        <v>7013.51</v>
      </c>
    </row>
    <row r="104" spans="1:2" x14ac:dyDescent="0.25">
      <c r="A104" s="31" t="s">
        <v>121</v>
      </c>
      <c r="B104" s="62">
        <v>2472.19</v>
      </c>
    </row>
    <row r="105" spans="1:2" x14ac:dyDescent="0.25">
      <c r="A105" s="31" t="s">
        <v>122</v>
      </c>
      <c r="B105" s="62">
        <v>452.79</v>
      </c>
    </row>
    <row r="106" spans="1:2" ht="22.5" x14ac:dyDescent="0.25">
      <c r="A106" s="19" t="s">
        <v>123</v>
      </c>
      <c r="B106" s="62">
        <v>71017.09</v>
      </c>
    </row>
    <row r="107" spans="1:2" x14ac:dyDescent="0.25">
      <c r="A107" s="31" t="s">
        <v>124</v>
      </c>
      <c r="B107" s="62">
        <v>2234.4</v>
      </c>
    </row>
    <row r="108" spans="1:2" x14ac:dyDescent="0.25">
      <c r="A108" s="31" t="s">
        <v>125</v>
      </c>
      <c r="B108" s="62">
        <v>771.93</v>
      </c>
    </row>
    <row r="109" spans="1:2" x14ac:dyDescent="0.25">
      <c r="A109" s="31" t="s">
        <v>126</v>
      </c>
      <c r="B109" s="62">
        <v>5369.75</v>
      </c>
    </row>
    <row r="110" spans="1:2" x14ac:dyDescent="0.25">
      <c r="A110" s="60" t="s">
        <v>115</v>
      </c>
      <c r="B110" s="63">
        <f>SUM(B111:B112)</f>
        <v>403144.91000000003</v>
      </c>
    </row>
    <row r="111" spans="1:2" x14ac:dyDescent="0.25">
      <c r="A111" s="1" t="s">
        <v>127</v>
      </c>
      <c r="B111" s="62">
        <v>187835.01</v>
      </c>
    </row>
    <row r="112" spans="1:2" x14ac:dyDescent="0.25">
      <c r="A112" s="1" t="s">
        <v>128</v>
      </c>
      <c r="B112" s="62">
        <v>215309.9</v>
      </c>
    </row>
    <row r="113" spans="1:2" x14ac:dyDescent="0.25">
      <c r="A113" s="3" t="s">
        <v>129</v>
      </c>
      <c r="B113" s="63">
        <f>SUM(B114:B122)</f>
        <v>222128.68000000002</v>
      </c>
    </row>
    <row r="114" spans="1:2" x14ac:dyDescent="0.25">
      <c r="A114" s="1" t="s">
        <v>130</v>
      </c>
      <c r="B114" s="62">
        <v>1035.55</v>
      </c>
    </row>
    <row r="115" spans="1:2" x14ac:dyDescent="0.25">
      <c r="A115" s="1" t="s">
        <v>131</v>
      </c>
      <c r="B115" s="47">
        <v>12535.72</v>
      </c>
    </row>
    <row r="116" spans="1:2" x14ac:dyDescent="0.25">
      <c r="A116" s="1" t="s">
        <v>293</v>
      </c>
      <c r="B116" s="47">
        <v>513.49</v>
      </c>
    </row>
    <row r="117" spans="1:2" x14ac:dyDescent="0.25">
      <c r="A117" s="1" t="s">
        <v>295</v>
      </c>
      <c r="B117" s="46">
        <v>2250.21</v>
      </c>
    </row>
    <row r="118" spans="1:2" ht="22.5" x14ac:dyDescent="0.25">
      <c r="A118" s="20" t="s">
        <v>296</v>
      </c>
      <c r="B118" s="46">
        <v>105660.15</v>
      </c>
    </row>
    <row r="119" spans="1:2" ht="22.5" x14ac:dyDescent="0.25">
      <c r="A119" s="19" t="s">
        <v>297</v>
      </c>
      <c r="B119" s="46">
        <v>58653.1</v>
      </c>
    </row>
    <row r="120" spans="1:2" x14ac:dyDescent="0.25">
      <c r="A120" s="19" t="s">
        <v>298</v>
      </c>
      <c r="B120" s="46">
        <v>29368.35</v>
      </c>
    </row>
    <row r="121" spans="1:2" x14ac:dyDescent="0.25">
      <c r="A121" s="19" t="s">
        <v>299</v>
      </c>
      <c r="B121" s="46">
        <v>1217.8499999999999</v>
      </c>
    </row>
    <row r="122" spans="1:2" x14ac:dyDescent="0.25">
      <c r="A122" s="19" t="s">
        <v>300</v>
      </c>
      <c r="B122" s="46">
        <v>10894.26</v>
      </c>
    </row>
    <row r="123" spans="1:2" ht="23.25" x14ac:dyDescent="0.25">
      <c r="A123" s="29" t="s">
        <v>132</v>
      </c>
      <c r="B123" s="48">
        <f>SUM(B124:B127)</f>
        <v>341580.08999999997</v>
      </c>
    </row>
    <row r="124" spans="1:2" x14ac:dyDescent="0.25">
      <c r="A124" s="1" t="s">
        <v>133</v>
      </c>
      <c r="B124" s="62">
        <v>215911.71</v>
      </c>
    </row>
    <row r="125" spans="1:2" x14ac:dyDescent="0.25">
      <c r="A125" s="1" t="s">
        <v>134</v>
      </c>
      <c r="B125" s="62">
        <v>18592</v>
      </c>
    </row>
    <row r="126" spans="1:2" x14ac:dyDescent="0.25">
      <c r="A126" s="1" t="s">
        <v>135</v>
      </c>
      <c r="B126" s="62">
        <v>60174</v>
      </c>
    </row>
    <row r="127" spans="1:2" x14ac:dyDescent="0.25">
      <c r="A127" s="1" t="s">
        <v>294</v>
      </c>
      <c r="B127" s="62">
        <v>46902.38</v>
      </c>
    </row>
    <row r="128" spans="1:2" ht="23.25" x14ac:dyDescent="0.25">
      <c r="A128" s="29" t="s">
        <v>136</v>
      </c>
      <c r="B128" s="63">
        <f>SUM(B129:B130)</f>
        <v>287028</v>
      </c>
    </row>
    <row r="129" spans="1:2" x14ac:dyDescent="0.25">
      <c r="A129" s="1" t="s">
        <v>137</v>
      </c>
      <c r="B129" s="62">
        <v>229140</v>
      </c>
    </row>
    <row r="130" spans="1:2" x14ac:dyDescent="0.25">
      <c r="A130" s="1" t="s">
        <v>138</v>
      </c>
      <c r="B130" s="62">
        <v>57888</v>
      </c>
    </row>
    <row r="131" spans="1:2" ht="23.25" x14ac:dyDescent="0.25">
      <c r="A131" s="29" t="s">
        <v>139</v>
      </c>
      <c r="B131" s="63">
        <f>SUM(B132:B134)</f>
        <v>196023.17</v>
      </c>
    </row>
    <row r="132" spans="1:2" x14ac:dyDescent="0.25">
      <c r="A132" s="1" t="s">
        <v>29</v>
      </c>
      <c r="B132" s="62">
        <v>138613.48000000001</v>
      </c>
    </row>
    <row r="133" spans="1:2" x14ac:dyDescent="0.25">
      <c r="A133" s="1" t="s">
        <v>30</v>
      </c>
      <c r="B133" s="62">
        <v>9513.56</v>
      </c>
    </row>
    <row r="134" spans="1:2" x14ac:dyDescent="0.25">
      <c r="A134" s="1" t="s">
        <v>31</v>
      </c>
      <c r="B134" s="62">
        <v>47896.13</v>
      </c>
    </row>
    <row r="135" spans="1:2" x14ac:dyDescent="0.25">
      <c r="A135" s="3" t="s">
        <v>140</v>
      </c>
      <c r="B135" s="63">
        <f>SUM(B136:B137)</f>
        <v>7408282.0800000001</v>
      </c>
    </row>
    <row r="136" spans="1:2" x14ac:dyDescent="0.25">
      <c r="A136" s="1" t="s">
        <v>38</v>
      </c>
      <c r="B136" s="62">
        <v>7391898.9400000004</v>
      </c>
    </row>
    <row r="137" spans="1:2" x14ac:dyDescent="0.25">
      <c r="A137" s="1" t="s">
        <v>22</v>
      </c>
      <c r="B137" s="62">
        <v>16383.14</v>
      </c>
    </row>
    <row r="138" spans="1:2" x14ac:dyDescent="0.25">
      <c r="A138" s="3" t="s">
        <v>141</v>
      </c>
      <c r="B138" s="62">
        <v>0</v>
      </c>
    </row>
    <row r="139" spans="1:2" x14ac:dyDescent="0.25">
      <c r="A139" s="3" t="s">
        <v>142</v>
      </c>
      <c r="B139" s="62">
        <v>0</v>
      </c>
    </row>
    <row r="140" spans="1:2" ht="34.5" x14ac:dyDescent="0.25">
      <c r="A140" s="29" t="s">
        <v>143</v>
      </c>
      <c r="B140" s="62">
        <v>0</v>
      </c>
    </row>
    <row r="141" spans="1:2" x14ac:dyDescent="0.25">
      <c r="A141" s="30" t="s">
        <v>144</v>
      </c>
      <c r="B141" s="48">
        <f>B142+B191+B192</f>
        <v>10744593.77</v>
      </c>
    </row>
    <row r="142" spans="1:2" x14ac:dyDescent="0.25">
      <c r="A142" s="30" t="s">
        <v>216</v>
      </c>
      <c r="B142" s="48">
        <f>B143+B145+B161+B167+B169</f>
        <v>10744593.77</v>
      </c>
    </row>
    <row r="143" spans="1:2" x14ac:dyDescent="0.25">
      <c r="A143" s="30" t="s">
        <v>238</v>
      </c>
      <c r="B143" s="48">
        <f>B144</f>
        <v>825432.15</v>
      </c>
    </row>
    <row r="144" spans="1:2" x14ac:dyDescent="0.25">
      <c r="A144" s="1" t="s">
        <v>239</v>
      </c>
      <c r="B144" s="47">
        <v>825432.15</v>
      </c>
    </row>
    <row r="145" spans="1:2" ht="23.25" x14ac:dyDescent="0.25">
      <c r="A145" s="29" t="s">
        <v>240</v>
      </c>
      <c r="B145" s="63">
        <f>SUM(B146:B160)</f>
        <v>2944112</v>
      </c>
    </row>
    <row r="146" spans="1:2" x14ac:dyDescent="0.25">
      <c r="A146" s="1" t="s">
        <v>241</v>
      </c>
      <c r="B146" s="62">
        <v>44460</v>
      </c>
    </row>
    <row r="147" spans="1:2" x14ac:dyDescent="0.25">
      <c r="A147" s="1" t="s">
        <v>242</v>
      </c>
      <c r="B147" s="62">
        <v>17420</v>
      </c>
    </row>
    <row r="148" spans="1:2" x14ac:dyDescent="0.25">
      <c r="A148" s="1" t="s">
        <v>243</v>
      </c>
      <c r="B148" s="62">
        <v>106340</v>
      </c>
    </row>
    <row r="149" spans="1:2" x14ac:dyDescent="0.25">
      <c r="A149" s="1" t="s">
        <v>244</v>
      </c>
      <c r="B149" s="62">
        <v>10320</v>
      </c>
    </row>
    <row r="150" spans="1:2" x14ac:dyDescent="0.25">
      <c r="A150" s="1" t="s">
        <v>245</v>
      </c>
      <c r="B150" s="62">
        <v>10506</v>
      </c>
    </row>
    <row r="151" spans="1:2" x14ac:dyDescent="0.25">
      <c r="A151" s="1" t="s">
        <v>246</v>
      </c>
      <c r="B151" s="62">
        <v>767360</v>
      </c>
    </row>
    <row r="152" spans="1:2" x14ac:dyDescent="0.25">
      <c r="A152" s="1" t="s">
        <v>247</v>
      </c>
      <c r="B152" s="62">
        <v>503896</v>
      </c>
    </row>
    <row r="153" spans="1:2" x14ac:dyDescent="0.25">
      <c r="A153" s="1" t="s">
        <v>248</v>
      </c>
      <c r="B153" s="62">
        <v>180000</v>
      </c>
    </row>
    <row r="154" spans="1:2" x14ac:dyDescent="0.25">
      <c r="A154" s="1" t="s">
        <v>249</v>
      </c>
      <c r="B154" s="47">
        <v>1040000</v>
      </c>
    </row>
    <row r="155" spans="1:2" x14ac:dyDescent="0.25">
      <c r="A155" s="1" t="s">
        <v>250</v>
      </c>
      <c r="B155" s="62">
        <v>56310</v>
      </c>
    </row>
    <row r="156" spans="1:2" x14ac:dyDescent="0.25">
      <c r="A156" s="1" t="s">
        <v>251</v>
      </c>
      <c r="B156" s="62">
        <v>137000</v>
      </c>
    </row>
    <row r="157" spans="1:2" x14ac:dyDescent="0.25">
      <c r="A157" s="1" t="s">
        <v>252</v>
      </c>
      <c r="B157" s="62">
        <v>20000</v>
      </c>
    </row>
    <row r="158" spans="1:2" x14ac:dyDescent="0.25">
      <c r="A158" s="1" t="s">
        <v>253</v>
      </c>
      <c r="B158" s="62">
        <v>7500</v>
      </c>
    </row>
    <row r="159" spans="1:2" x14ac:dyDescent="0.25">
      <c r="A159" s="1" t="s">
        <v>254</v>
      </c>
      <c r="B159" s="62">
        <v>17000</v>
      </c>
    </row>
    <row r="160" spans="1:2" x14ac:dyDescent="0.25">
      <c r="A160" s="1" t="s">
        <v>255</v>
      </c>
      <c r="B160" s="62">
        <v>26000</v>
      </c>
    </row>
    <row r="161" spans="1:2" x14ac:dyDescent="0.25">
      <c r="A161" s="3" t="s">
        <v>256</v>
      </c>
      <c r="B161" s="63">
        <f>SUM(B162:B166)</f>
        <v>210814.81000000003</v>
      </c>
    </row>
    <row r="162" spans="1:2" x14ac:dyDescent="0.25">
      <c r="A162" s="1" t="s">
        <v>258</v>
      </c>
      <c r="B162" s="62">
        <v>14400</v>
      </c>
    </row>
    <row r="163" spans="1:2" x14ac:dyDescent="0.25">
      <c r="A163" s="1" t="s">
        <v>259</v>
      </c>
      <c r="B163" s="62">
        <v>23080.65</v>
      </c>
    </row>
    <row r="164" spans="1:2" x14ac:dyDescent="0.25">
      <c r="A164" s="1" t="s">
        <v>260</v>
      </c>
      <c r="B164" s="62">
        <v>163603.1</v>
      </c>
    </row>
    <row r="165" spans="1:2" x14ac:dyDescent="0.25">
      <c r="A165" s="1" t="s">
        <v>261</v>
      </c>
      <c r="B165" s="62">
        <v>8102.64</v>
      </c>
    </row>
    <row r="166" spans="1:2" x14ac:dyDescent="0.25">
      <c r="A166" s="1" t="s">
        <v>262</v>
      </c>
      <c r="B166" s="62">
        <v>1628.42</v>
      </c>
    </row>
    <row r="167" spans="1:2" x14ac:dyDescent="0.25">
      <c r="A167" s="29" t="s">
        <v>257</v>
      </c>
      <c r="B167" s="63">
        <f>B168</f>
        <v>1655500</v>
      </c>
    </row>
    <row r="168" spans="1:2" x14ac:dyDescent="0.25">
      <c r="A168" s="1" t="s">
        <v>263</v>
      </c>
      <c r="B168" s="62">
        <v>1655500</v>
      </c>
    </row>
    <row r="169" spans="1:2" x14ac:dyDescent="0.25">
      <c r="A169" s="3" t="s">
        <v>264</v>
      </c>
      <c r="B169" s="63">
        <f>SUM(B170:B190)</f>
        <v>5108734.8100000005</v>
      </c>
    </row>
    <row r="170" spans="1:2" x14ac:dyDescent="0.25">
      <c r="A170" s="1" t="s">
        <v>265</v>
      </c>
      <c r="B170" s="62">
        <v>82319.8</v>
      </c>
    </row>
    <row r="171" spans="1:2" x14ac:dyDescent="0.25">
      <c r="A171" s="1" t="s">
        <v>282</v>
      </c>
      <c r="B171" s="62">
        <v>236000</v>
      </c>
    </row>
    <row r="172" spans="1:2" x14ac:dyDescent="0.25">
      <c r="A172" s="1" t="s">
        <v>283</v>
      </c>
      <c r="B172" s="47">
        <v>1293924.8</v>
      </c>
    </row>
    <row r="173" spans="1:2" x14ac:dyDescent="0.25">
      <c r="A173" s="1" t="s">
        <v>284</v>
      </c>
      <c r="B173" s="62">
        <v>50808.01</v>
      </c>
    </row>
    <row r="174" spans="1:2" x14ac:dyDescent="0.25">
      <c r="A174" s="1" t="s">
        <v>285</v>
      </c>
      <c r="B174" s="62">
        <v>1674296</v>
      </c>
    </row>
    <row r="175" spans="1:2" x14ac:dyDescent="0.25">
      <c r="A175" s="1" t="s">
        <v>266</v>
      </c>
      <c r="B175" s="62">
        <v>186000</v>
      </c>
    </row>
    <row r="176" spans="1:2" x14ac:dyDescent="0.25">
      <c r="A176" s="1" t="s">
        <v>267</v>
      </c>
      <c r="B176" s="62">
        <v>80000</v>
      </c>
    </row>
    <row r="177" spans="1:2" x14ac:dyDescent="0.25">
      <c r="A177" s="1" t="s">
        <v>268</v>
      </c>
      <c r="B177" s="62">
        <v>675406</v>
      </c>
    </row>
    <row r="178" spans="1:2" x14ac:dyDescent="0.25">
      <c r="A178" s="1" t="s">
        <v>269</v>
      </c>
      <c r="B178" s="62">
        <v>106911</v>
      </c>
    </row>
    <row r="179" spans="1:2" x14ac:dyDescent="0.25">
      <c r="A179" s="1" t="s">
        <v>270</v>
      </c>
      <c r="B179" s="62">
        <v>3.2</v>
      </c>
    </row>
    <row r="180" spans="1:2" x14ac:dyDescent="0.25">
      <c r="A180" s="1" t="s">
        <v>271</v>
      </c>
      <c r="B180" s="62">
        <v>130000</v>
      </c>
    </row>
    <row r="181" spans="1:2" x14ac:dyDescent="0.25">
      <c r="A181" s="1" t="s">
        <v>272</v>
      </c>
      <c r="B181" s="62">
        <v>2000</v>
      </c>
    </row>
    <row r="182" spans="1:2" x14ac:dyDescent="0.25">
      <c r="A182" s="1" t="s">
        <v>273</v>
      </c>
      <c r="B182" s="62">
        <v>331656</v>
      </c>
    </row>
    <row r="183" spans="1:2" x14ac:dyDescent="0.25">
      <c r="A183" s="1" t="s">
        <v>274</v>
      </c>
      <c r="B183" s="62">
        <v>10710</v>
      </c>
    </row>
    <row r="184" spans="1:2" x14ac:dyDescent="0.25">
      <c r="A184" s="1" t="s">
        <v>275</v>
      </c>
      <c r="B184" s="62">
        <v>80400</v>
      </c>
    </row>
    <row r="185" spans="1:2" x14ac:dyDescent="0.25">
      <c r="A185" s="1" t="s">
        <v>276</v>
      </c>
      <c r="B185" s="62">
        <v>400</v>
      </c>
    </row>
    <row r="186" spans="1:2" x14ac:dyDescent="0.25">
      <c r="A186" s="1" t="s">
        <v>277</v>
      </c>
      <c r="B186" s="62">
        <v>40000</v>
      </c>
    </row>
    <row r="187" spans="1:2" x14ac:dyDescent="0.25">
      <c r="A187" s="1" t="s">
        <v>278</v>
      </c>
      <c r="B187" s="62">
        <v>3000</v>
      </c>
    </row>
    <row r="188" spans="1:2" x14ac:dyDescent="0.25">
      <c r="A188" s="1" t="s">
        <v>279</v>
      </c>
      <c r="B188" s="62">
        <v>95400</v>
      </c>
    </row>
    <row r="189" spans="1:2" x14ac:dyDescent="0.25">
      <c r="A189" s="1" t="s">
        <v>280</v>
      </c>
      <c r="B189" s="62">
        <v>27000</v>
      </c>
    </row>
    <row r="190" spans="1:2" x14ac:dyDescent="0.25">
      <c r="A190" s="1" t="s">
        <v>281</v>
      </c>
      <c r="B190" s="62">
        <v>2500</v>
      </c>
    </row>
    <row r="191" spans="1:2" x14ac:dyDescent="0.25">
      <c r="A191" s="29" t="s">
        <v>217</v>
      </c>
      <c r="B191" s="62">
        <v>0</v>
      </c>
    </row>
    <row r="192" spans="1:2" ht="34.5" x14ac:dyDescent="0.25">
      <c r="A192" s="29" t="s">
        <v>218</v>
      </c>
      <c r="B192" s="62">
        <v>0</v>
      </c>
    </row>
    <row r="193" spans="1:2" x14ac:dyDescent="0.25">
      <c r="A193" s="30" t="s">
        <v>203</v>
      </c>
      <c r="B193" s="63">
        <f>B194+B204+B205+B215</f>
        <v>2202615.87</v>
      </c>
    </row>
    <row r="194" spans="1:2" x14ac:dyDescent="0.25">
      <c r="A194" s="30" t="s">
        <v>204</v>
      </c>
      <c r="B194" s="63">
        <f>B195+B199+B202</f>
        <v>149199.95000000001</v>
      </c>
    </row>
    <row r="195" spans="1:2" ht="23.25" x14ac:dyDescent="0.25">
      <c r="A195" s="34" t="s">
        <v>219</v>
      </c>
      <c r="B195" s="63">
        <f>SUM(B196:B198)</f>
        <v>49900</v>
      </c>
    </row>
    <row r="196" spans="1:2" x14ac:dyDescent="0.25">
      <c r="A196" s="1" t="s">
        <v>220</v>
      </c>
      <c r="B196" s="62">
        <v>27500</v>
      </c>
    </row>
    <row r="197" spans="1:2" x14ac:dyDescent="0.25">
      <c r="A197" s="1" t="s">
        <v>221</v>
      </c>
      <c r="B197" s="62">
        <v>20400</v>
      </c>
    </row>
    <row r="198" spans="1:2" x14ac:dyDescent="0.25">
      <c r="A198" s="1" t="s">
        <v>222</v>
      </c>
      <c r="B198" s="62">
        <v>2000</v>
      </c>
    </row>
    <row r="199" spans="1:2" x14ac:dyDescent="0.25">
      <c r="A199" s="29" t="s">
        <v>223</v>
      </c>
      <c r="B199" s="63">
        <f>SUM(B200:B201)</f>
        <v>93553</v>
      </c>
    </row>
    <row r="200" spans="1:2" x14ac:dyDescent="0.25">
      <c r="A200" s="1" t="s">
        <v>224</v>
      </c>
      <c r="B200" s="62">
        <v>26208</v>
      </c>
    </row>
    <row r="201" spans="1:2" x14ac:dyDescent="0.25">
      <c r="A201" s="1" t="s">
        <v>225</v>
      </c>
      <c r="B201" s="62">
        <v>67345</v>
      </c>
    </row>
    <row r="202" spans="1:2" x14ac:dyDescent="0.25">
      <c r="A202" s="3" t="s">
        <v>226</v>
      </c>
      <c r="B202" s="63">
        <f>B203</f>
        <v>5746.95</v>
      </c>
    </row>
    <row r="203" spans="1:2" x14ac:dyDescent="0.25">
      <c r="A203" s="1" t="s">
        <v>227</v>
      </c>
      <c r="B203" s="62">
        <v>5746.95</v>
      </c>
    </row>
    <row r="204" spans="1:2" x14ac:dyDescent="0.25">
      <c r="A204" s="3" t="s">
        <v>205</v>
      </c>
      <c r="B204" s="62">
        <v>0</v>
      </c>
    </row>
    <row r="205" spans="1:2" x14ac:dyDescent="0.25">
      <c r="A205" s="3" t="s">
        <v>228</v>
      </c>
      <c r="B205" s="63">
        <f>B206+B213</f>
        <v>2053415.92</v>
      </c>
    </row>
    <row r="206" spans="1:2" x14ac:dyDescent="0.25">
      <c r="A206" s="3" t="s">
        <v>229</v>
      </c>
      <c r="B206" s="63">
        <f>SUM(B207:B212)</f>
        <v>2051415.79</v>
      </c>
    </row>
    <row r="207" spans="1:2" x14ac:dyDescent="0.25">
      <c r="A207" s="1" t="s">
        <v>230</v>
      </c>
      <c r="B207" s="62">
        <v>170950</v>
      </c>
    </row>
    <row r="208" spans="1:2" x14ac:dyDescent="0.25">
      <c r="A208" s="1" t="s">
        <v>231</v>
      </c>
      <c r="B208" s="62">
        <v>5025</v>
      </c>
    </row>
    <row r="209" spans="1:2" x14ac:dyDescent="0.25">
      <c r="A209" s="1" t="s">
        <v>232</v>
      </c>
      <c r="B209" s="62">
        <v>20000</v>
      </c>
    </row>
    <row r="210" spans="1:2" x14ac:dyDescent="0.25">
      <c r="A210" s="1" t="s">
        <v>233</v>
      </c>
      <c r="B210" s="62">
        <v>102808.8</v>
      </c>
    </row>
    <row r="211" spans="1:2" x14ac:dyDescent="0.25">
      <c r="A211" s="1" t="s">
        <v>234</v>
      </c>
      <c r="B211" s="62">
        <v>1752031.99</v>
      </c>
    </row>
    <row r="212" spans="1:2" x14ac:dyDescent="0.25">
      <c r="A212" s="1" t="s">
        <v>235</v>
      </c>
      <c r="B212" s="62">
        <v>600</v>
      </c>
    </row>
    <row r="213" spans="1:2" x14ac:dyDescent="0.25">
      <c r="A213" s="3" t="s">
        <v>236</v>
      </c>
      <c r="B213" s="63">
        <f>B214</f>
        <v>2000.13</v>
      </c>
    </row>
    <row r="214" spans="1:2" x14ac:dyDescent="0.25">
      <c r="A214" s="1" t="s">
        <v>237</v>
      </c>
      <c r="B214" s="62">
        <v>2000.13</v>
      </c>
    </row>
    <row r="215" spans="1:2" ht="34.5" x14ac:dyDescent="0.25">
      <c r="A215" s="29" t="s">
        <v>206</v>
      </c>
      <c r="B215" s="62">
        <v>0</v>
      </c>
    </row>
    <row r="216" spans="1:2" ht="23.25" x14ac:dyDescent="0.25">
      <c r="A216" s="29" t="s">
        <v>207</v>
      </c>
      <c r="B216" s="62">
        <f>B217+B218+B219+B220+B221+B222+B223+B224+B225</f>
        <v>0</v>
      </c>
    </row>
    <row r="217" spans="1:2" ht="23.25" x14ac:dyDescent="0.25">
      <c r="A217" s="29" t="s">
        <v>208</v>
      </c>
      <c r="B217" s="62">
        <v>0</v>
      </c>
    </row>
    <row r="218" spans="1:2" ht="23.25" x14ac:dyDescent="0.25">
      <c r="A218" s="29" t="s">
        <v>209</v>
      </c>
      <c r="B218" s="62">
        <v>0</v>
      </c>
    </row>
    <row r="219" spans="1:2" ht="34.5" x14ac:dyDescent="0.25">
      <c r="A219" s="29" t="s">
        <v>210</v>
      </c>
      <c r="B219" s="62">
        <v>0</v>
      </c>
    </row>
    <row r="220" spans="1:2" ht="33.75" x14ac:dyDescent="0.25">
      <c r="A220" s="26" t="s">
        <v>211</v>
      </c>
      <c r="B220" s="62">
        <v>0</v>
      </c>
    </row>
    <row r="221" spans="1:2" ht="33.75" x14ac:dyDescent="0.25">
      <c r="A221" s="26" t="s">
        <v>212</v>
      </c>
      <c r="B221" s="62">
        <v>0</v>
      </c>
    </row>
    <row r="222" spans="1:2" ht="33.75" x14ac:dyDescent="0.25">
      <c r="A222" s="26" t="s">
        <v>213</v>
      </c>
      <c r="B222" s="62">
        <v>0</v>
      </c>
    </row>
    <row r="223" spans="1:2" ht="33.75" x14ac:dyDescent="0.25">
      <c r="A223" s="26" t="s">
        <v>214</v>
      </c>
      <c r="B223" s="62">
        <v>0</v>
      </c>
    </row>
    <row r="224" spans="1:2" ht="33.75" x14ac:dyDescent="0.25">
      <c r="A224" s="26" t="s">
        <v>215</v>
      </c>
      <c r="B224" s="62">
        <v>0</v>
      </c>
    </row>
    <row r="225" spans="1:2" x14ac:dyDescent="0.25">
      <c r="A225" s="29" t="s">
        <v>301</v>
      </c>
      <c r="B225" s="62">
        <v>0</v>
      </c>
    </row>
    <row r="226" spans="1:2" ht="34.5" x14ac:dyDescent="0.25">
      <c r="A226" s="34" t="s">
        <v>145</v>
      </c>
      <c r="B226" s="63">
        <f>B227+B242+B249+B266+B275</f>
        <v>174927065.61999997</v>
      </c>
    </row>
    <row r="227" spans="1:2" x14ac:dyDescent="0.25">
      <c r="A227" s="30" t="s">
        <v>146</v>
      </c>
      <c r="B227" s="63">
        <f>B228+B230+B232+B234+B236+B240+B238</f>
        <v>101743363.94999999</v>
      </c>
    </row>
    <row r="228" spans="1:2" x14ac:dyDescent="0.25">
      <c r="A228" s="30" t="s">
        <v>148</v>
      </c>
      <c r="B228" s="63">
        <f>B229</f>
        <v>62835769.009999998</v>
      </c>
    </row>
    <row r="229" spans="1:2" x14ac:dyDescent="0.25">
      <c r="A229" s="1" t="s">
        <v>147</v>
      </c>
      <c r="B229" s="62">
        <v>62835769.009999998</v>
      </c>
    </row>
    <row r="230" spans="1:2" x14ac:dyDescent="0.25">
      <c r="A230" s="3" t="s">
        <v>151</v>
      </c>
      <c r="B230" s="63">
        <f>B231</f>
        <v>23015493.100000001</v>
      </c>
    </row>
    <row r="231" spans="1:2" x14ac:dyDescent="0.25">
      <c r="A231" s="1" t="s">
        <v>157</v>
      </c>
      <c r="B231" s="62">
        <v>23015493.100000001</v>
      </c>
    </row>
    <row r="232" spans="1:2" x14ac:dyDescent="0.25">
      <c r="A232" s="3" t="s">
        <v>152</v>
      </c>
      <c r="B232" s="63">
        <f>B233</f>
        <v>6401057.3499999996</v>
      </c>
    </row>
    <row r="233" spans="1:2" x14ac:dyDescent="0.25">
      <c r="A233" s="1" t="s">
        <v>156</v>
      </c>
      <c r="B233" s="62">
        <v>6401057.3499999996</v>
      </c>
    </row>
    <row r="234" spans="1:2" x14ac:dyDescent="0.25">
      <c r="A234" s="29" t="s">
        <v>153</v>
      </c>
      <c r="B234" s="63">
        <f>B235</f>
        <v>2496795.5499999998</v>
      </c>
    </row>
    <row r="235" spans="1:2" x14ac:dyDescent="0.25">
      <c r="A235" s="1" t="s">
        <v>158</v>
      </c>
      <c r="B235" s="62">
        <v>2496795.5499999998</v>
      </c>
    </row>
    <row r="236" spans="1:2" x14ac:dyDescent="0.25">
      <c r="A236" s="3" t="s">
        <v>154</v>
      </c>
      <c r="B236" s="63">
        <f>B237</f>
        <v>2149965.25</v>
      </c>
    </row>
    <row r="237" spans="1:2" x14ac:dyDescent="0.25">
      <c r="A237" s="1" t="s">
        <v>159</v>
      </c>
      <c r="B237" s="62">
        <v>2149965.25</v>
      </c>
    </row>
    <row r="238" spans="1:2" x14ac:dyDescent="0.25">
      <c r="A238" s="3" t="s">
        <v>155</v>
      </c>
      <c r="B238" s="63">
        <f>B239</f>
        <v>4408600.6900000004</v>
      </c>
    </row>
    <row r="239" spans="1:2" x14ac:dyDescent="0.25">
      <c r="A239" s="1" t="s">
        <v>160</v>
      </c>
      <c r="B239" s="62">
        <v>4408600.6900000004</v>
      </c>
    </row>
    <row r="240" spans="1:2" ht="34.5" x14ac:dyDescent="0.25">
      <c r="A240" s="29" t="s">
        <v>150</v>
      </c>
      <c r="B240" s="63">
        <f>B241</f>
        <v>435683</v>
      </c>
    </row>
    <row r="241" spans="1:2" x14ac:dyDescent="0.25">
      <c r="A241" s="1" t="s">
        <v>149</v>
      </c>
      <c r="B241" s="62">
        <v>435683</v>
      </c>
    </row>
    <row r="242" spans="1:2" x14ac:dyDescent="0.25">
      <c r="A242" s="30" t="s">
        <v>161</v>
      </c>
      <c r="B242" s="63">
        <f>B243+B246</f>
        <v>47531206.609999999</v>
      </c>
    </row>
    <row r="243" spans="1:2" x14ac:dyDescent="0.25">
      <c r="A243" s="34" t="s">
        <v>162</v>
      </c>
      <c r="B243" s="63">
        <f>SUM(B244:B245)</f>
        <v>16501727.960000001</v>
      </c>
    </row>
    <row r="244" spans="1:2" x14ac:dyDescent="0.25">
      <c r="A244" s="1" t="s">
        <v>19</v>
      </c>
      <c r="B244" s="62">
        <v>16497802.32</v>
      </c>
    </row>
    <row r="245" spans="1:2" x14ac:dyDescent="0.25">
      <c r="A245" s="1" t="s">
        <v>163</v>
      </c>
      <c r="B245" s="62">
        <v>3925.64</v>
      </c>
    </row>
    <row r="246" spans="1:2" ht="23.25" x14ac:dyDescent="0.25">
      <c r="A246" s="29" t="s">
        <v>164</v>
      </c>
      <c r="B246" s="63">
        <f>SUM(B247:B248)</f>
        <v>31029478.649999999</v>
      </c>
    </row>
    <row r="247" spans="1:2" x14ac:dyDescent="0.25">
      <c r="A247" s="1" t="s">
        <v>165</v>
      </c>
      <c r="B247" s="62">
        <v>31000211.649999999</v>
      </c>
    </row>
    <row r="248" spans="1:2" x14ac:dyDescent="0.25">
      <c r="A248" s="1" t="s">
        <v>166</v>
      </c>
      <c r="B248" s="62">
        <v>29267</v>
      </c>
    </row>
    <row r="249" spans="1:2" x14ac:dyDescent="0.25">
      <c r="A249" s="30" t="s">
        <v>167</v>
      </c>
      <c r="B249" s="63">
        <f>B250+B251</f>
        <v>23374221.640000001</v>
      </c>
    </row>
    <row r="250" spans="1:2" x14ac:dyDescent="0.25">
      <c r="A250" s="30" t="s">
        <v>184</v>
      </c>
      <c r="B250" s="62">
        <v>0</v>
      </c>
    </row>
    <row r="251" spans="1:2" x14ac:dyDescent="0.25">
      <c r="A251" s="30" t="s">
        <v>168</v>
      </c>
      <c r="B251" s="63">
        <f>SUM(B252:B265)</f>
        <v>23374221.640000001</v>
      </c>
    </row>
    <row r="252" spans="1:2" x14ac:dyDescent="0.25">
      <c r="A252" s="1" t="s">
        <v>169</v>
      </c>
      <c r="B252" s="62">
        <v>800000</v>
      </c>
    </row>
    <row r="253" spans="1:2" x14ac:dyDescent="0.25">
      <c r="A253" s="1" t="s">
        <v>170</v>
      </c>
      <c r="B253" s="62">
        <v>500000</v>
      </c>
    </row>
    <row r="254" spans="1:2" x14ac:dyDescent="0.25">
      <c r="A254" s="1" t="s">
        <v>171</v>
      </c>
      <c r="B254" s="62">
        <v>1892172.92</v>
      </c>
    </row>
    <row r="255" spans="1:2" x14ac:dyDescent="0.25">
      <c r="A255" s="1" t="s">
        <v>172</v>
      </c>
      <c r="B255" s="62">
        <v>2000000</v>
      </c>
    </row>
    <row r="256" spans="1:2" x14ac:dyDescent="0.25">
      <c r="A256" s="1" t="s">
        <v>173</v>
      </c>
      <c r="B256" s="62">
        <v>3240000</v>
      </c>
    </row>
    <row r="257" spans="1:2" x14ac:dyDescent="0.25">
      <c r="A257" s="1" t="s">
        <v>174</v>
      </c>
      <c r="B257" s="62">
        <v>1166400</v>
      </c>
    </row>
    <row r="258" spans="1:2" x14ac:dyDescent="0.25">
      <c r="A258" s="1" t="s">
        <v>175</v>
      </c>
      <c r="B258" s="62">
        <v>349920</v>
      </c>
    </row>
    <row r="259" spans="1:2" x14ac:dyDescent="0.25">
      <c r="A259" s="1" t="s">
        <v>176</v>
      </c>
      <c r="B259" s="62">
        <v>937511.06</v>
      </c>
    </row>
    <row r="260" spans="1:2" x14ac:dyDescent="0.25">
      <c r="A260" s="1" t="s">
        <v>177</v>
      </c>
      <c r="B260" s="62">
        <v>2552607.7200000002</v>
      </c>
    </row>
    <row r="261" spans="1:2" x14ac:dyDescent="0.25">
      <c r="A261" s="1" t="s">
        <v>178</v>
      </c>
      <c r="B261" s="62">
        <v>8535609.9399999995</v>
      </c>
    </row>
    <row r="262" spans="1:2" x14ac:dyDescent="0.25">
      <c r="A262" s="1" t="s">
        <v>179</v>
      </c>
      <c r="B262" s="62">
        <v>200000</v>
      </c>
    </row>
    <row r="263" spans="1:2" x14ac:dyDescent="0.25">
      <c r="A263" s="1" t="s">
        <v>181</v>
      </c>
      <c r="B263" s="62">
        <v>500000</v>
      </c>
    </row>
    <row r="264" spans="1:2" x14ac:dyDescent="0.25">
      <c r="A264" s="1" t="s">
        <v>182</v>
      </c>
      <c r="B264" s="62">
        <v>500000</v>
      </c>
    </row>
    <row r="265" spans="1:2" x14ac:dyDescent="0.25">
      <c r="A265" s="1" t="s">
        <v>183</v>
      </c>
      <c r="B265" s="62">
        <v>200000</v>
      </c>
    </row>
    <row r="266" spans="1:2" x14ac:dyDescent="0.25">
      <c r="A266" s="23" t="s">
        <v>185</v>
      </c>
      <c r="B266" s="63">
        <f>B267+B269+B271+B273</f>
        <v>2278273.42</v>
      </c>
    </row>
    <row r="267" spans="1:2" x14ac:dyDescent="0.25">
      <c r="A267" s="23" t="s">
        <v>195</v>
      </c>
      <c r="B267" s="63">
        <f>B268</f>
        <v>17968.23</v>
      </c>
    </row>
    <row r="268" spans="1:2" x14ac:dyDescent="0.25">
      <c r="A268" s="1" t="s">
        <v>198</v>
      </c>
      <c r="B268" s="62">
        <v>17968.23</v>
      </c>
    </row>
    <row r="269" spans="1:2" x14ac:dyDescent="0.25">
      <c r="A269" s="23" t="s">
        <v>196</v>
      </c>
      <c r="B269" s="63">
        <f>B270</f>
        <v>165131.41</v>
      </c>
    </row>
    <row r="270" spans="1:2" x14ac:dyDescent="0.25">
      <c r="A270" s="61" t="s">
        <v>199</v>
      </c>
      <c r="B270" s="62">
        <v>165131.41</v>
      </c>
    </row>
    <row r="271" spans="1:2" x14ac:dyDescent="0.25">
      <c r="A271" s="23" t="s">
        <v>197</v>
      </c>
      <c r="B271" s="63">
        <f>B272</f>
        <v>1368196.79</v>
      </c>
    </row>
    <row r="272" spans="1:2" x14ac:dyDescent="0.25">
      <c r="A272" s="1" t="s">
        <v>200</v>
      </c>
      <c r="B272" s="62">
        <v>1368196.79</v>
      </c>
    </row>
    <row r="273" spans="1:2" x14ac:dyDescent="0.25">
      <c r="A273" s="3" t="s">
        <v>201</v>
      </c>
      <c r="B273" s="63">
        <f>B274</f>
        <v>726976.99</v>
      </c>
    </row>
    <row r="274" spans="1:2" x14ac:dyDescent="0.25">
      <c r="A274" s="1" t="s">
        <v>202</v>
      </c>
      <c r="B274" s="62">
        <v>726976.99</v>
      </c>
    </row>
    <row r="275" spans="1:2" x14ac:dyDescent="0.25">
      <c r="A275" s="23" t="s">
        <v>194</v>
      </c>
      <c r="B275" s="62">
        <v>0</v>
      </c>
    </row>
    <row r="276" spans="1:2" ht="23.25" x14ac:dyDescent="0.25">
      <c r="A276" s="34" t="s">
        <v>186</v>
      </c>
      <c r="B276" s="62">
        <f>B277+B278+B279+B280+B281+B282+B283</f>
        <v>0</v>
      </c>
    </row>
    <row r="277" spans="1:2" x14ac:dyDescent="0.25">
      <c r="A277" s="23" t="s">
        <v>193</v>
      </c>
      <c r="B277" s="62">
        <v>0</v>
      </c>
    </row>
    <row r="278" spans="1:2" x14ac:dyDescent="0.25">
      <c r="A278" s="23" t="s">
        <v>187</v>
      </c>
      <c r="B278" s="62">
        <v>0</v>
      </c>
    </row>
    <row r="279" spans="1:2" x14ac:dyDescent="0.25">
      <c r="A279" s="23" t="s">
        <v>188</v>
      </c>
      <c r="B279" s="62">
        <v>0</v>
      </c>
    </row>
    <row r="280" spans="1:2" x14ac:dyDescent="0.25">
      <c r="A280" s="24" t="s">
        <v>189</v>
      </c>
      <c r="B280" s="62">
        <v>0</v>
      </c>
    </row>
    <row r="281" spans="1:2" x14ac:dyDescent="0.25">
      <c r="A281" s="23" t="s">
        <v>190</v>
      </c>
      <c r="B281" s="62">
        <v>0</v>
      </c>
    </row>
    <row r="282" spans="1:2" ht="23.25" x14ac:dyDescent="0.25">
      <c r="A282" s="25" t="s">
        <v>191</v>
      </c>
      <c r="B282" s="62">
        <v>0</v>
      </c>
    </row>
    <row r="283" spans="1:2" ht="22.5" x14ac:dyDescent="0.25">
      <c r="A283" s="23" t="s">
        <v>192</v>
      </c>
      <c r="B283" s="62">
        <v>0</v>
      </c>
    </row>
    <row r="284" spans="1:2" x14ac:dyDescent="0.25">
      <c r="A284" s="23" t="s">
        <v>23</v>
      </c>
      <c r="B284" s="62">
        <f>B285+B286+B287</f>
        <v>0</v>
      </c>
    </row>
    <row r="285" spans="1:2" x14ac:dyDescent="0.25">
      <c r="A285" s="23" t="s">
        <v>24</v>
      </c>
      <c r="B285" s="62">
        <v>0</v>
      </c>
    </row>
    <row r="286" spans="1:2" x14ac:dyDescent="0.25">
      <c r="A286" s="23" t="s">
        <v>25</v>
      </c>
      <c r="B286" s="62">
        <v>0</v>
      </c>
    </row>
    <row r="287" spans="1:2" x14ac:dyDescent="0.25">
      <c r="A287" s="23" t="s">
        <v>26</v>
      </c>
      <c r="B287" s="62">
        <v>0</v>
      </c>
    </row>
    <row r="288" spans="1:2" x14ac:dyDescent="0.25">
      <c r="A288" s="3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 t="s">
        <v>20</v>
      </c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tabSelected="1" zoomScaleNormal="100" workbookViewId="0">
      <pane ySplit="4" topLeftCell="A223" activePane="bottomLeft" state="frozen"/>
      <selection pane="bottomLeft" activeCell="A155" sqref="A155"/>
    </sheetView>
  </sheetViews>
  <sheetFormatPr baseColWidth="10" defaultRowHeight="15" x14ac:dyDescent="0.25"/>
  <cols>
    <col min="1" max="1" width="50.140625" style="70" customWidth="1"/>
    <col min="2" max="2" width="20" style="67" customWidth="1"/>
    <col min="3" max="3" width="8.140625" style="38" customWidth="1"/>
    <col min="4" max="4" width="11.7109375" style="15" customWidth="1"/>
    <col min="5" max="5" width="11.28515625" style="15" customWidth="1"/>
    <col min="6" max="6" width="10.85546875" style="15" customWidth="1"/>
    <col min="7" max="7" width="10.42578125" style="15" customWidth="1"/>
    <col min="8" max="9" width="10.85546875" style="15" customWidth="1"/>
    <col min="10" max="10" width="11.42578125" style="15" customWidth="1"/>
    <col min="11" max="11" width="10.85546875" style="15" customWidth="1"/>
    <col min="12" max="12" width="11" style="15" customWidth="1"/>
    <col min="13" max="13" width="11.140625" style="15" customWidth="1"/>
    <col min="14" max="14" width="11" style="15" customWidth="1"/>
    <col min="15" max="16" width="11.42578125" style="15" customWidth="1"/>
    <col min="17" max="17" width="11.7109375" style="15" bestFit="1" customWidth="1"/>
  </cols>
  <sheetData>
    <row r="1" spans="1:20" x14ac:dyDescent="0.25">
      <c r="A1" s="61" t="s">
        <v>20</v>
      </c>
      <c r="B1" s="65"/>
      <c r="C1" s="4"/>
      <c r="D1" s="10"/>
      <c r="E1" s="10" t="s">
        <v>32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0" x14ac:dyDescent="0.25">
      <c r="A2" s="61"/>
      <c r="B2" s="65"/>
      <c r="C2" s="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20" x14ac:dyDescent="0.25">
      <c r="A3" s="69" t="s">
        <v>0</v>
      </c>
      <c r="B3" s="64" t="s">
        <v>1</v>
      </c>
      <c r="C3" s="33" t="s">
        <v>21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  <c r="K3" s="40" t="s">
        <v>9</v>
      </c>
      <c r="L3" s="40" t="s">
        <v>10</v>
      </c>
      <c r="M3" s="40" t="s">
        <v>11</v>
      </c>
      <c r="N3" s="40" t="s">
        <v>12</v>
      </c>
      <c r="O3" s="40" t="s">
        <v>13</v>
      </c>
      <c r="P3" s="40" t="s">
        <v>14</v>
      </c>
      <c r="Q3" s="10"/>
    </row>
    <row r="4" spans="1:20" x14ac:dyDescent="0.25">
      <c r="A4" s="69" t="s">
        <v>28</v>
      </c>
      <c r="B4" s="64"/>
      <c r="C4" s="33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10"/>
    </row>
    <row r="5" spans="1:20" ht="31.5" x14ac:dyDescent="0.25">
      <c r="A5" s="73" t="s">
        <v>303</v>
      </c>
      <c r="B5" s="74">
        <f>B6+B37+B43+B55+B133+B187+B214+B217+B268+B273</f>
        <v>245453973.59999999</v>
      </c>
      <c r="C5" s="33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10"/>
    </row>
    <row r="6" spans="1:20" ht="15.75" x14ac:dyDescent="0.25">
      <c r="A6" s="75" t="s">
        <v>39</v>
      </c>
      <c r="B6" s="74">
        <f>B7+B12+B21+B29+B30+B35+B27+B28+B36</f>
        <v>27267614.489999995</v>
      </c>
      <c r="C6" s="33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10"/>
    </row>
    <row r="7" spans="1:20" ht="15.75" x14ac:dyDescent="0.25">
      <c r="A7" s="76" t="s">
        <v>40</v>
      </c>
      <c r="B7" s="77">
        <f>B8+B9+B11</f>
        <v>493000</v>
      </c>
      <c r="C7" s="33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10"/>
    </row>
    <row r="8" spans="1:20" ht="31.5" x14ac:dyDescent="0.25">
      <c r="A8" s="75" t="s">
        <v>41</v>
      </c>
      <c r="B8" s="77">
        <v>0</v>
      </c>
      <c r="C8" s="33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10"/>
    </row>
    <row r="9" spans="1:20" ht="31.5" x14ac:dyDescent="0.25">
      <c r="A9" s="75" t="s">
        <v>42</v>
      </c>
      <c r="B9" s="77">
        <f>B10</f>
        <v>493000</v>
      </c>
      <c r="C9" s="33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10"/>
    </row>
    <row r="10" spans="1:20" ht="15.75" x14ac:dyDescent="0.25">
      <c r="A10" s="78" t="s">
        <v>43</v>
      </c>
      <c r="B10" s="79">
        <v>493000</v>
      </c>
      <c r="C10" s="6">
        <v>1100120</v>
      </c>
      <c r="D10" s="17">
        <v>25000</v>
      </c>
      <c r="E10" s="17">
        <v>15000</v>
      </c>
      <c r="F10" s="17">
        <v>9000</v>
      </c>
      <c r="G10" s="17">
        <v>7000</v>
      </c>
      <c r="H10" s="17">
        <v>8000</v>
      </c>
      <c r="I10" s="17">
        <v>6000</v>
      </c>
      <c r="J10" s="17">
        <v>8000</v>
      </c>
      <c r="K10" s="17">
        <v>43000</v>
      </c>
      <c r="L10" s="17">
        <v>80000</v>
      </c>
      <c r="M10" s="17">
        <v>27000</v>
      </c>
      <c r="N10" s="17">
        <v>30000</v>
      </c>
      <c r="O10" s="9">
        <v>235000</v>
      </c>
      <c r="P10" s="9">
        <f>SUM(D10:O10)</f>
        <v>493000</v>
      </c>
      <c r="Q10" s="10">
        <f>B10-P10</f>
        <v>0</v>
      </c>
      <c r="T10">
        <v>1</v>
      </c>
    </row>
    <row r="11" spans="1:20" ht="31.5" x14ac:dyDescent="0.25">
      <c r="A11" s="75" t="s">
        <v>44</v>
      </c>
      <c r="B11" s="79">
        <v>0</v>
      </c>
      <c r="C11" s="33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10"/>
    </row>
    <row r="12" spans="1:20" ht="15.75" x14ac:dyDescent="0.25">
      <c r="A12" s="80" t="s">
        <v>45</v>
      </c>
      <c r="B12" s="81">
        <f>B13+B18</f>
        <v>24562050.339999996</v>
      </c>
      <c r="C12" s="5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20" ht="15.75" x14ac:dyDescent="0.25">
      <c r="A13" s="82" t="s">
        <v>46</v>
      </c>
      <c r="B13" s="81">
        <f>B14+B15+B16+B17</f>
        <v>24388070.279999997</v>
      </c>
      <c r="C13" s="5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20" ht="15.75" x14ac:dyDescent="0.25">
      <c r="A14" s="83" t="s">
        <v>16</v>
      </c>
      <c r="B14" s="84">
        <v>21576624.829999998</v>
      </c>
      <c r="C14" s="6">
        <v>1100120</v>
      </c>
      <c r="D14" s="8">
        <v>13447211.15</v>
      </c>
      <c r="E14" s="8">
        <v>6038742.1900000004</v>
      </c>
      <c r="F14" s="8">
        <v>672105.35</v>
      </c>
      <c r="G14" s="8">
        <v>250978.4</v>
      </c>
      <c r="H14" s="8">
        <v>179127.8</v>
      </c>
      <c r="I14" s="8">
        <v>149711.10999999999</v>
      </c>
      <c r="J14" s="54">
        <v>220434.26</v>
      </c>
      <c r="K14" s="54">
        <v>113659.35</v>
      </c>
      <c r="L14" s="54">
        <v>87547.94</v>
      </c>
      <c r="M14" s="54">
        <v>102638.94</v>
      </c>
      <c r="N14" s="54">
        <v>162572.5</v>
      </c>
      <c r="O14" s="54">
        <v>151895.84</v>
      </c>
      <c r="P14" s="9">
        <f>SUM(D14:O14)</f>
        <v>21576624.830000006</v>
      </c>
      <c r="Q14" s="10">
        <f>B14-P14</f>
        <v>0</v>
      </c>
      <c r="T14">
        <v>2</v>
      </c>
    </row>
    <row r="15" spans="1:20" ht="15.75" x14ac:dyDescent="0.25">
      <c r="A15" s="83" t="s">
        <v>17</v>
      </c>
      <c r="B15" s="84">
        <v>1135764.05</v>
      </c>
      <c r="C15" s="6">
        <v>1100120</v>
      </c>
      <c r="D15" s="55">
        <v>759046.3</v>
      </c>
      <c r="E15" s="55">
        <v>280097.09999999998</v>
      </c>
      <c r="F15" s="55">
        <v>37321.620000000003</v>
      </c>
      <c r="G15" s="55">
        <v>19018.939999999999</v>
      </c>
      <c r="H15" s="55">
        <v>7606.81</v>
      </c>
      <c r="I15" s="55">
        <v>6065.29</v>
      </c>
      <c r="J15" s="55">
        <v>4908.6000000000004</v>
      </c>
      <c r="K15" s="55">
        <v>2617.92</v>
      </c>
      <c r="L15" s="55">
        <v>3272.4</v>
      </c>
      <c r="M15" s="55">
        <v>4644.0200000000004</v>
      </c>
      <c r="N15" s="55">
        <v>6256.44</v>
      </c>
      <c r="O15" s="55">
        <v>4908.6099999999997</v>
      </c>
      <c r="P15" s="9">
        <f>SUM(D15:O15)</f>
        <v>1135764.05</v>
      </c>
      <c r="Q15" s="10">
        <f>B15-P15</f>
        <v>0</v>
      </c>
      <c r="T15">
        <v>3</v>
      </c>
    </row>
    <row r="16" spans="1:20" ht="15.75" x14ac:dyDescent="0.25">
      <c r="A16" s="83" t="s">
        <v>322</v>
      </c>
      <c r="B16" s="84">
        <v>1579982.02</v>
      </c>
      <c r="C16" s="6">
        <v>1100120</v>
      </c>
      <c r="D16" s="54">
        <v>412805.01</v>
      </c>
      <c r="E16" s="54">
        <v>369449.94</v>
      </c>
      <c r="F16" s="54">
        <v>108984.08</v>
      </c>
      <c r="G16" s="54">
        <v>61417.29</v>
      </c>
      <c r="H16" s="54">
        <v>87115.72</v>
      </c>
      <c r="I16" s="54">
        <v>100416.34</v>
      </c>
      <c r="J16" s="54">
        <v>55277.17</v>
      </c>
      <c r="K16" s="54">
        <v>78151.75</v>
      </c>
      <c r="L16" s="54">
        <v>32613.95</v>
      </c>
      <c r="M16" s="54">
        <v>26673.29</v>
      </c>
      <c r="N16" s="54">
        <v>180546.07</v>
      </c>
      <c r="O16" s="54">
        <v>66531.41</v>
      </c>
      <c r="P16" s="9">
        <f>SUM(D16:O16)</f>
        <v>1579982.0199999998</v>
      </c>
      <c r="Q16" s="10">
        <f>B16-P16</f>
        <v>0</v>
      </c>
      <c r="T16">
        <v>4</v>
      </c>
    </row>
    <row r="17" spans="1:20" ht="15.75" x14ac:dyDescent="0.25">
      <c r="A17" s="83" t="s">
        <v>323</v>
      </c>
      <c r="B17" s="84">
        <v>95699.38</v>
      </c>
      <c r="C17" s="6">
        <v>1100120</v>
      </c>
      <c r="D17" s="54">
        <v>21615.27</v>
      </c>
      <c r="E17" s="54">
        <v>24162.89</v>
      </c>
      <c r="F17" s="54">
        <v>7104.97</v>
      </c>
      <c r="G17" s="54">
        <v>3893.4</v>
      </c>
      <c r="H17" s="54">
        <v>1893.15</v>
      </c>
      <c r="I17" s="54">
        <v>5613.43</v>
      </c>
      <c r="J17" s="54">
        <v>6714.38</v>
      </c>
      <c r="K17" s="54">
        <v>613.44000000000005</v>
      </c>
      <c r="L17" s="54">
        <v>4668.84</v>
      </c>
      <c r="M17" s="54">
        <v>5540.51</v>
      </c>
      <c r="N17" s="54">
        <v>4947.4799999999996</v>
      </c>
      <c r="O17" s="54">
        <v>8931.6200000000008</v>
      </c>
      <c r="P17" s="9">
        <f>SUM(D17:O17)</f>
        <v>95699.37999999999</v>
      </c>
      <c r="Q17" s="10">
        <f>B17-P17</f>
        <v>0</v>
      </c>
      <c r="T17">
        <v>5</v>
      </c>
    </row>
    <row r="18" spans="1:20" ht="31.5" x14ac:dyDescent="0.25">
      <c r="A18" s="82" t="s">
        <v>47</v>
      </c>
      <c r="B18" s="85">
        <f>B19+B20</f>
        <v>173980.06</v>
      </c>
      <c r="C18" s="6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9"/>
      <c r="Q18" s="10"/>
    </row>
    <row r="19" spans="1:20" ht="15.75" x14ac:dyDescent="0.25">
      <c r="A19" s="83" t="s">
        <v>48</v>
      </c>
      <c r="B19" s="84">
        <v>173381.33</v>
      </c>
      <c r="C19" s="6">
        <v>1100120</v>
      </c>
      <c r="D19" s="54">
        <v>7995.97</v>
      </c>
      <c r="E19" s="54">
        <v>13141.34</v>
      </c>
      <c r="F19" s="54">
        <v>4455.6899999999996</v>
      </c>
      <c r="G19" s="54">
        <v>22643.91</v>
      </c>
      <c r="H19" s="54">
        <v>3292.34</v>
      </c>
      <c r="I19" s="54">
        <v>8505.02</v>
      </c>
      <c r="J19" s="56">
        <v>13267.88</v>
      </c>
      <c r="K19" s="56">
        <v>10400.64</v>
      </c>
      <c r="L19" s="56">
        <v>207.91</v>
      </c>
      <c r="M19" s="56">
        <v>14613.3</v>
      </c>
      <c r="N19" s="56">
        <v>31746.12</v>
      </c>
      <c r="O19" s="56">
        <v>43111.21</v>
      </c>
      <c r="P19" s="9">
        <f>SUM(D19:O19)</f>
        <v>173381.33000000002</v>
      </c>
      <c r="Q19" s="10">
        <f>B19-P19</f>
        <v>0</v>
      </c>
      <c r="T19">
        <v>6</v>
      </c>
    </row>
    <row r="20" spans="1:20" ht="15.75" x14ac:dyDescent="0.25">
      <c r="A20" s="83" t="s">
        <v>49</v>
      </c>
      <c r="B20" s="84">
        <v>598.73</v>
      </c>
      <c r="C20" s="6">
        <v>1100120</v>
      </c>
      <c r="D20" s="54">
        <v>0</v>
      </c>
      <c r="E20" s="54">
        <v>460.59</v>
      </c>
      <c r="F20" s="54">
        <v>71.989999999999995</v>
      </c>
      <c r="G20" s="54">
        <v>0</v>
      </c>
      <c r="H20" s="54">
        <v>66.150000000000006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9">
        <f>SUM(D20:O20)</f>
        <v>598.7299999999999</v>
      </c>
      <c r="Q20" s="10">
        <f>B20-P20</f>
        <v>0</v>
      </c>
      <c r="T20">
        <v>7</v>
      </c>
    </row>
    <row r="21" spans="1:20" ht="31.5" x14ac:dyDescent="0.25">
      <c r="A21" s="86" t="s">
        <v>50</v>
      </c>
      <c r="B21" s="87">
        <f>B22+B24</f>
        <v>1438884.58</v>
      </c>
    </row>
    <row r="22" spans="1:20" ht="31.5" x14ac:dyDescent="0.25">
      <c r="A22" s="88" t="s">
        <v>51</v>
      </c>
      <c r="B22" s="81">
        <f>B23</f>
        <v>32400</v>
      </c>
      <c r="C22" s="5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</row>
    <row r="23" spans="1:20" ht="60.75" x14ac:dyDescent="0.25">
      <c r="A23" s="83" t="s">
        <v>52</v>
      </c>
      <c r="B23" s="89">
        <v>32400</v>
      </c>
      <c r="C23" s="6">
        <v>1100120</v>
      </c>
      <c r="D23" s="9">
        <v>6000</v>
      </c>
      <c r="E23" s="9">
        <v>6000</v>
      </c>
      <c r="F23" s="9">
        <v>6000</v>
      </c>
      <c r="G23" s="9">
        <v>6000</v>
      </c>
      <c r="H23" s="9">
        <v>6000</v>
      </c>
      <c r="I23" s="9">
        <v>2400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f>SUM(D23:O23)</f>
        <v>32400</v>
      </c>
      <c r="Q23" s="10">
        <f>B23-P23</f>
        <v>0</v>
      </c>
      <c r="T23">
        <v>8</v>
      </c>
    </row>
    <row r="24" spans="1:20" ht="31.5" x14ac:dyDescent="0.25">
      <c r="A24" s="82" t="s">
        <v>56</v>
      </c>
      <c r="B24" s="81">
        <f>B25</f>
        <v>1406484.58</v>
      </c>
      <c r="C24" s="6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/>
    </row>
    <row r="25" spans="1:20" ht="15.75" x14ac:dyDescent="0.25">
      <c r="A25" s="83" t="s">
        <v>57</v>
      </c>
      <c r="B25" s="90">
        <v>1406484.58</v>
      </c>
      <c r="C25" s="6">
        <v>1100120</v>
      </c>
      <c r="D25" s="54">
        <v>61121.455500000004</v>
      </c>
      <c r="E25" s="54">
        <v>83109.75</v>
      </c>
      <c r="F25" s="54">
        <v>60409.41</v>
      </c>
      <c r="G25" s="54">
        <v>97554.28</v>
      </c>
      <c r="H25" s="54">
        <v>143193.84</v>
      </c>
      <c r="I25" s="54">
        <v>209105</v>
      </c>
      <c r="J25" s="54">
        <v>147342.32999999999</v>
      </c>
      <c r="K25" s="54">
        <v>113474.55</v>
      </c>
      <c r="L25" s="54">
        <v>127284.31</v>
      </c>
      <c r="M25" s="54">
        <v>153476.75</v>
      </c>
      <c r="N25" s="54">
        <v>108337.1</v>
      </c>
      <c r="O25" s="54">
        <v>102075.8</v>
      </c>
      <c r="P25" s="9">
        <f>SUM(D25:O25)</f>
        <v>1406484.5755</v>
      </c>
      <c r="Q25" s="10">
        <f>B25-P25</f>
        <v>4.5000000391155481E-3</v>
      </c>
      <c r="T25">
        <v>9</v>
      </c>
    </row>
    <row r="26" spans="1:20" ht="15.75" x14ac:dyDescent="0.25">
      <c r="A26" s="82" t="s">
        <v>58</v>
      </c>
      <c r="B26" s="90">
        <v>0</v>
      </c>
      <c r="C26" s="6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9"/>
      <c r="Q26" s="10"/>
    </row>
    <row r="27" spans="1:20" ht="15.75" x14ac:dyDescent="0.25">
      <c r="A27" s="80" t="s">
        <v>53</v>
      </c>
      <c r="B27" s="89">
        <v>0</v>
      </c>
      <c r="C27" s="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9"/>
      <c r="Q27" s="10"/>
    </row>
    <row r="28" spans="1:20" s="22" customFormat="1" ht="15.75" x14ac:dyDescent="0.25">
      <c r="A28" s="80" t="s">
        <v>54</v>
      </c>
      <c r="B28" s="89">
        <v>0</v>
      </c>
      <c r="C28" s="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9"/>
      <c r="Q28" s="10"/>
    </row>
    <row r="29" spans="1:20" ht="15.75" x14ac:dyDescent="0.25">
      <c r="A29" s="86" t="s">
        <v>55</v>
      </c>
      <c r="B29" s="81">
        <v>0</v>
      </c>
      <c r="C29" s="5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0"/>
    </row>
    <row r="30" spans="1:20" ht="15.75" x14ac:dyDescent="0.25">
      <c r="A30" s="80" t="s">
        <v>71</v>
      </c>
      <c r="B30" s="81">
        <f>B31+B33+B34</f>
        <v>773679.57</v>
      </c>
      <c r="C30" s="5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0"/>
    </row>
    <row r="31" spans="1:20" ht="15.75" x14ac:dyDescent="0.25">
      <c r="A31" s="82" t="s">
        <v>59</v>
      </c>
      <c r="B31" s="81">
        <f>B32</f>
        <v>773679.57</v>
      </c>
      <c r="C31" s="5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0"/>
    </row>
    <row r="32" spans="1:20" ht="15.75" x14ac:dyDescent="0.25">
      <c r="A32" s="83" t="s">
        <v>18</v>
      </c>
      <c r="B32" s="90">
        <v>773679.57</v>
      </c>
      <c r="C32" s="6">
        <v>1400320</v>
      </c>
      <c r="D32" s="54">
        <v>136812.03</v>
      </c>
      <c r="E32" s="54">
        <v>135104.62</v>
      </c>
      <c r="F32" s="54">
        <v>73054.350000000006</v>
      </c>
      <c r="G32" s="54">
        <v>36262.61</v>
      </c>
      <c r="H32" s="54">
        <v>50234.57</v>
      </c>
      <c r="I32" s="54">
        <v>45977.88</v>
      </c>
      <c r="J32" s="56">
        <v>48556.639999999999</v>
      </c>
      <c r="K32" s="56">
        <v>69153.84</v>
      </c>
      <c r="L32" s="56">
        <v>40230.129999999997</v>
      </c>
      <c r="M32" s="56">
        <v>36952.74</v>
      </c>
      <c r="N32" s="56">
        <v>50502.21</v>
      </c>
      <c r="O32" s="56">
        <v>50837.95</v>
      </c>
      <c r="P32" s="9">
        <f>SUM(D32:O32)</f>
        <v>773679.56999999983</v>
      </c>
      <c r="Q32" s="10">
        <f>B32-P32</f>
        <v>0</v>
      </c>
      <c r="T32">
        <v>10</v>
      </c>
    </row>
    <row r="33" spans="1:20" ht="15.75" x14ac:dyDescent="0.25">
      <c r="A33" s="82" t="s">
        <v>60</v>
      </c>
      <c r="B33" s="90">
        <v>0</v>
      </c>
      <c r="C33" s="6"/>
      <c r="D33" s="54"/>
      <c r="E33" s="54"/>
      <c r="F33" s="54"/>
      <c r="G33" s="54"/>
      <c r="H33" s="54"/>
      <c r="I33" s="54"/>
      <c r="J33" s="56"/>
      <c r="K33" s="56"/>
      <c r="L33" s="56"/>
      <c r="M33" s="56"/>
      <c r="N33" s="56"/>
      <c r="O33" s="56"/>
      <c r="P33" s="9"/>
      <c r="Q33" s="10"/>
    </row>
    <row r="34" spans="1:20" ht="15.75" x14ac:dyDescent="0.25">
      <c r="A34" s="82" t="s">
        <v>61</v>
      </c>
      <c r="B34" s="90">
        <v>0</v>
      </c>
      <c r="C34" s="6"/>
      <c r="D34" s="54"/>
      <c r="E34" s="54"/>
      <c r="F34" s="54"/>
      <c r="G34" s="54"/>
      <c r="H34" s="54"/>
      <c r="I34" s="54"/>
      <c r="J34" s="56"/>
      <c r="K34" s="56"/>
      <c r="L34" s="56"/>
      <c r="M34" s="56"/>
      <c r="N34" s="56"/>
      <c r="O34" s="56"/>
      <c r="P34" s="9"/>
      <c r="Q34" s="10"/>
    </row>
    <row r="35" spans="1:20" ht="15.75" x14ac:dyDescent="0.25">
      <c r="A35" s="80" t="s">
        <v>62</v>
      </c>
      <c r="B35" s="81">
        <v>0</v>
      </c>
      <c r="C35" s="6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9"/>
      <c r="Q35" s="10"/>
    </row>
    <row r="36" spans="1:20" ht="63" x14ac:dyDescent="0.25">
      <c r="A36" s="80" t="s">
        <v>320</v>
      </c>
      <c r="B36" s="81">
        <v>0</v>
      </c>
      <c r="C36" s="6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9"/>
      <c r="Q36" s="10"/>
    </row>
    <row r="37" spans="1:20" ht="31.5" x14ac:dyDescent="0.25">
      <c r="A37" s="80" t="s">
        <v>64</v>
      </c>
      <c r="B37" s="89">
        <f>B38+B39+B40+B41+B42</f>
        <v>0</v>
      </c>
      <c r="C37" s="6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9"/>
      <c r="Q37" s="10"/>
    </row>
    <row r="38" spans="1:20" ht="31.5" x14ac:dyDescent="0.25">
      <c r="A38" s="80" t="s">
        <v>72</v>
      </c>
      <c r="B38" s="89">
        <v>0</v>
      </c>
      <c r="C38" s="6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  <c r="Q38" s="10"/>
    </row>
    <row r="39" spans="1:20" ht="15.75" x14ac:dyDescent="0.25">
      <c r="A39" s="80" t="s">
        <v>73</v>
      </c>
      <c r="B39" s="89">
        <v>0</v>
      </c>
      <c r="C39" s="6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9"/>
      <c r="Q39" s="10"/>
    </row>
    <row r="40" spans="1:20" ht="15.75" x14ac:dyDescent="0.25">
      <c r="A40" s="80" t="s">
        <v>74</v>
      </c>
      <c r="B40" s="89">
        <v>0</v>
      </c>
      <c r="C40" s="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9"/>
      <c r="Q40" s="10"/>
    </row>
    <row r="41" spans="1:20" ht="31.5" x14ac:dyDescent="0.25">
      <c r="A41" s="80" t="s">
        <v>75</v>
      </c>
      <c r="B41" s="89"/>
      <c r="C41" s="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9"/>
      <c r="Q41" s="10"/>
    </row>
    <row r="42" spans="1:20" ht="31.5" x14ac:dyDescent="0.25">
      <c r="A42" s="80" t="s">
        <v>302</v>
      </c>
      <c r="B42" s="89"/>
      <c r="C42" s="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9"/>
      <c r="Q42" s="10"/>
    </row>
    <row r="43" spans="1:20" ht="15.75" x14ac:dyDescent="0.25">
      <c r="A43" s="91" t="s">
        <v>65</v>
      </c>
      <c r="B43" s="92">
        <f>B44+B54</f>
        <v>1650000</v>
      </c>
      <c r="C43" s="33" t="s">
        <v>20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9" t="s">
        <v>20</v>
      </c>
      <c r="Q43" s="14"/>
    </row>
    <row r="44" spans="1:20" ht="31.5" x14ac:dyDescent="0.25">
      <c r="A44" s="86" t="s">
        <v>66</v>
      </c>
      <c r="B44" s="92">
        <f>B45+B47</f>
        <v>1650000</v>
      </c>
      <c r="C44" s="3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9" t="s">
        <v>20</v>
      </c>
      <c r="Q44" s="14"/>
    </row>
    <row r="45" spans="1:20" ht="31.5" x14ac:dyDescent="0.25">
      <c r="A45" s="88" t="s">
        <v>67</v>
      </c>
      <c r="B45" s="92">
        <f>B46</f>
        <v>137500</v>
      </c>
      <c r="C45" s="3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20" ht="30" x14ac:dyDescent="0.25">
      <c r="A46" s="93" t="s">
        <v>33</v>
      </c>
      <c r="B46" s="94">
        <v>137500</v>
      </c>
      <c r="C46" s="35">
        <v>1100220</v>
      </c>
      <c r="D46" s="9">
        <v>0</v>
      </c>
      <c r="E46" s="9">
        <v>0</v>
      </c>
      <c r="F46" s="49">
        <v>68750</v>
      </c>
      <c r="G46" s="49">
        <v>68750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f>SUM(D46:O46)</f>
        <v>137500</v>
      </c>
      <c r="Q46" s="10">
        <f t="shared" ref="Q46:Q52" si="0">B46-P46</f>
        <v>0</v>
      </c>
      <c r="T46">
        <v>11</v>
      </c>
    </row>
    <row r="47" spans="1:20" ht="31.5" x14ac:dyDescent="0.25">
      <c r="A47" s="82" t="s">
        <v>68</v>
      </c>
      <c r="B47" s="81">
        <f>SUM(B48:B52)</f>
        <v>1512500</v>
      </c>
      <c r="C47" s="6"/>
      <c r="D47" s="9"/>
      <c r="E47" s="9"/>
      <c r="H47" s="9"/>
      <c r="I47" s="9"/>
      <c r="J47" s="9"/>
      <c r="K47" s="9"/>
      <c r="L47" s="9"/>
      <c r="M47" s="9"/>
      <c r="N47" s="9"/>
      <c r="O47" s="9"/>
      <c r="P47" s="9" t="s">
        <v>20</v>
      </c>
      <c r="Q47" s="10"/>
    </row>
    <row r="48" spans="1:20" ht="30.75" x14ac:dyDescent="0.25">
      <c r="A48" s="83" t="s">
        <v>27</v>
      </c>
      <c r="B48" s="89">
        <v>412500</v>
      </c>
      <c r="C48" s="6">
        <v>1100220</v>
      </c>
      <c r="D48" s="9">
        <v>0</v>
      </c>
      <c r="E48" s="9">
        <v>0</v>
      </c>
      <c r="F48" s="9">
        <v>206250</v>
      </c>
      <c r="G48" s="9">
        <v>206250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f t="shared" ref="P48:P52" si="1">SUM(D48:O48)</f>
        <v>412500</v>
      </c>
      <c r="Q48" s="10">
        <f t="shared" si="0"/>
        <v>0</v>
      </c>
      <c r="T48">
        <v>12</v>
      </c>
    </row>
    <row r="49" spans="1:20" ht="15.75" x14ac:dyDescent="0.25">
      <c r="A49" s="83" t="s">
        <v>34</v>
      </c>
      <c r="B49" s="89">
        <v>250000</v>
      </c>
      <c r="C49" s="6">
        <v>1100220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250000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f t="shared" si="1"/>
        <v>250000</v>
      </c>
      <c r="Q49" s="10">
        <f t="shared" si="0"/>
        <v>0</v>
      </c>
      <c r="T49">
        <v>13</v>
      </c>
    </row>
    <row r="50" spans="1:20" ht="15.75" x14ac:dyDescent="0.25">
      <c r="A50" s="83" t="s">
        <v>35</v>
      </c>
      <c r="B50" s="89">
        <v>200000</v>
      </c>
      <c r="C50" s="6">
        <v>1100220</v>
      </c>
      <c r="D50" s="9">
        <v>0</v>
      </c>
      <c r="E50" s="9">
        <v>0</v>
      </c>
      <c r="F50" s="9">
        <v>0</v>
      </c>
      <c r="G50" s="9">
        <v>200000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f t="shared" si="1"/>
        <v>200000</v>
      </c>
      <c r="Q50" s="10">
        <f t="shared" si="0"/>
        <v>0</v>
      </c>
      <c r="T50">
        <v>14</v>
      </c>
    </row>
    <row r="51" spans="1:20" ht="15.75" x14ac:dyDescent="0.25">
      <c r="A51" s="83" t="s">
        <v>36</v>
      </c>
      <c r="B51" s="89">
        <v>400000</v>
      </c>
      <c r="C51" s="6">
        <v>1100220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400000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f t="shared" si="1"/>
        <v>400000</v>
      </c>
      <c r="Q51" s="10">
        <f t="shared" si="0"/>
        <v>0</v>
      </c>
      <c r="T51">
        <v>15</v>
      </c>
    </row>
    <row r="52" spans="1:20" ht="15.75" x14ac:dyDescent="0.25">
      <c r="A52" s="83" t="s">
        <v>37</v>
      </c>
      <c r="B52" s="89">
        <v>250000</v>
      </c>
      <c r="C52" s="6">
        <v>1100220</v>
      </c>
      <c r="D52" s="9">
        <v>0</v>
      </c>
      <c r="E52" s="9">
        <v>0</v>
      </c>
      <c r="F52" s="9">
        <v>250000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f t="shared" si="1"/>
        <v>250000</v>
      </c>
      <c r="Q52" s="10">
        <f t="shared" si="0"/>
        <v>0</v>
      </c>
      <c r="T52">
        <v>16</v>
      </c>
    </row>
    <row r="53" spans="1:20" ht="31.5" x14ac:dyDescent="0.25">
      <c r="A53" s="82" t="s">
        <v>69</v>
      </c>
      <c r="B53" s="81">
        <v>0</v>
      </c>
      <c r="C53" s="6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10"/>
    </row>
    <row r="54" spans="1:20" ht="78.75" x14ac:dyDescent="0.25">
      <c r="A54" s="80" t="s">
        <v>304</v>
      </c>
      <c r="B54" s="81">
        <v>0</v>
      </c>
      <c r="C54" s="6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0"/>
    </row>
    <row r="55" spans="1:20" s="2" customFormat="1" ht="15.75" x14ac:dyDescent="0.25">
      <c r="A55" s="80" t="s">
        <v>70</v>
      </c>
      <c r="B55" s="81">
        <f>B56+B59+B127+B130</f>
        <v>14378415.220000003</v>
      </c>
      <c r="C55" s="5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20" s="2" customFormat="1" ht="47.25" x14ac:dyDescent="0.25">
      <c r="A56" s="86" t="s">
        <v>77</v>
      </c>
      <c r="B56" s="81">
        <v>0</v>
      </c>
      <c r="C56" s="5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20" s="2" customFormat="1" ht="47.25" x14ac:dyDescent="0.25">
      <c r="A57" s="86" t="s">
        <v>305</v>
      </c>
      <c r="B57" s="81">
        <v>0</v>
      </c>
      <c r="C57" s="5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20" s="2" customFormat="1" ht="31.5" x14ac:dyDescent="0.25">
      <c r="A58" s="86" t="s">
        <v>306</v>
      </c>
      <c r="B58" s="81">
        <v>0</v>
      </c>
      <c r="C58" s="5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20" s="2" customFormat="1" ht="15.75" x14ac:dyDescent="0.25">
      <c r="A59" s="86" t="s">
        <v>79</v>
      </c>
      <c r="B59" s="95">
        <f>B60+B63+B77+B79+B84+B86+B88+B94+B106+B109+B112+B116+B119+B123</f>
        <v>14378415.220000003</v>
      </c>
      <c r="C59" s="5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20" s="2" customFormat="1" ht="15.75" x14ac:dyDescent="0.25">
      <c r="A60" s="88" t="s">
        <v>80</v>
      </c>
      <c r="B60" s="81">
        <f>SUM(B61:B62)</f>
        <v>198000</v>
      </c>
      <c r="C60" s="5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20" ht="15.75" x14ac:dyDescent="0.25">
      <c r="A61" s="83" t="s">
        <v>81</v>
      </c>
      <c r="B61" s="89">
        <v>132000</v>
      </c>
      <c r="C61" s="6">
        <v>1100120</v>
      </c>
      <c r="D61" s="9">
        <v>11000</v>
      </c>
      <c r="E61" s="9">
        <v>11000</v>
      </c>
      <c r="F61" s="9">
        <v>11000</v>
      </c>
      <c r="G61" s="9">
        <v>11000</v>
      </c>
      <c r="H61" s="9">
        <v>11000</v>
      </c>
      <c r="I61" s="9">
        <v>11000</v>
      </c>
      <c r="J61" s="9">
        <v>11000</v>
      </c>
      <c r="K61" s="9">
        <v>11000</v>
      </c>
      <c r="L61" s="9">
        <v>11000</v>
      </c>
      <c r="M61" s="9">
        <v>11000</v>
      </c>
      <c r="N61" s="9">
        <v>11000</v>
      </c>
      <c r="O61" s="9">
        <v>11000</v>
      </c>
      <c r="P61" s="9">
        <f t="shared" ref="P61:P76" si="2">SUM(D61:O61)</f>
        <v>132000</v>
      </c>
      <c r="Q61" s="10">
        <f t="shared" ref="Q61:Q111" si="3">B61-P61</f>
        <v>0</v>
      </c>
      <c r="T61">
        <v>17</v>
      </c>
    </row>
    <row r="62" spans="1:20" ht="30.75" x14ac:dyDescent="0.25">
      <c r="A62" s="83" t="s">
        <v>82</v>
      </c>
      <c r="B62" s="89">
        <v>66000</v>
      </c>
      <c r="C62" s="6">
        <v>1100120</v>
      </c>
      <c r="D62" s="9">
        <v>5500</v>
      </c>
      <c r="E62" s="9">
        <v>5500</v>
      </c>
      <c r="F62" s="9">
        <v>5500</v>
      </c>
      <c r="G62" s="9">
        <v>5500</v>
      </c>
      <c r="H62" s="9">
        <v>5500</v>
      </c>
      <c r="I62" s="9">
        <v>5500</v>
      </c>
      <c r="J62" s="9">
        <v>5500</v>
      </c>
      <c r="K62" s="9">
        <v>5500</v>
      </c>
      <c r="L62" s="9">
        <v>5500</v>
      </c>
      <c r="M62" s="9">
        <v>5500</v>
      </c>
      <c r="N62" s="9">
        <v>5500</v>
      </c>
      <c r="O62" s="9">
        <v>5500</v>
      </c>
      <c r="P62" s="9">
        <f t="shared" si="2"/>
        <v>66000</v>
      </c>
      <c r="Q62" s="10">
        <f t="shared" si="3"/>
        <v>0</v>
      </c>
      <c r="T62">
        <v>18</v>
      </c>
    </row>
    <row r="63" spans="1:20" ht="15.75" x14ac:dyDescent="0.25">
      <c r="A63" s="82" t="s">
        <v>83</v>
      </c>
      <c r="B63" s="81">
        <f>SUM(B64:B76)</f>
        <v>852049.97999999986</v>
      </c>
      <c r="C63" s="6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10"/>
    </row>
    <row r="64" spans="1:20" ht="30.75" x14ac:dyDescent="0.25">
      <c r="A64" s="83" t="s">
        <v>84</v>
      </c>
      <c r="B64" s="89">
        <v>107000</v>
      </c>
      <c r="C64" s="6">
        <v>1100120</v>
      </c>
      <c r="D64" s="52">
        <v>9500</v>
      </c>
      <c r="E64" s="52">
        <v>8500</v>
      </c>
      <c r="F64" s="52">
        <v>8500</v>
      </c>
      <c r="G64" s="52">
        <v>8500</v>
      </c>
      <c r="H64" s="52">
        <v>9000</v>
      </c>
      <c r="I64" s="52">
        <v>9000</v>
      </c>
      <c r="J64" s="52">
        <v>8500</v>
      </c>
      <c r="K64" s="52">
        <v>9000</v>
      </c>
      <c r="L64" s="52">
        <v>9000</v>
      </c>
      <c r="M64" s="52">
        <v>9000</v>
      </c>
      <c r="N64" s="52">
        <v>9000</v>
      </c>
      <c r="O64" s="52">
        <v>9500</v>
      </c>
      <c r="P64" s="9">
        <f t="shared" si="2"/>
        <v>107000</v>
      </c>
      <c r="Q64" s="10">
        <f t="shared" si="3"/>
        <v>0</v>
      </c>
      <c r="T64">
        <v>19</v>
      </c>
    </row>
    <row r="65" spans="1:20" ht="30.75" x14ac:dyDescent="0.25">
      <c r="A65" s="83" t="s">
        <v>85</v>
      </c>
      <c r="B65" s="96">
        <v>223050.96</v>
      </c>
      <c r="C65" s="38">
        <v>1100120</v>
      </c>
      <c r="D65" s="15">
        <v>18587.580000000002</v>
      </c>
      <c r="E65" s="15">
        <v>18587.580000000002</v>
      </c>
      <c r="F65" s="15">
        <v>18587.580000000002</v>
      </c>
      <c r="G65" s="15">
        <v>18587.580000000002</v>
      </c>
      <c r="H65" s="15">
        <v>18587.580000000002</v>
      </c>
      <c r="I65" s="15">
        <v>18587.580000000002</v>
      </c>
      <c r="J65" s="15">
        <v>18587.580000000002</v>
      </c>
      <c r="K65" s="15">
        <v>18587.580000000002</v>
      </c>
      <c r="L65" s="15">
        <v>18587.580000000002</v>
      </c>
      <c r="M65" s="15">
        <v>18587.580000000002</v>
      </c>
      <c r="N65" s="15">
        <v>18587.580000000002</v>
      </c>
      <c r="O65" s="15">
        <v>18587.580000000002</v>
      </c>
      <c r="P65" s="9">
        <f t="shared" si="2"/>
        <v>223050.96000000008</v>
      </c>
      <c r="Q65" s="10">
        <f t="shared" si="3"/>
        <v>0</v>
      </c>
      <c r="T65">
        <v>20</v>
      </c>
    </row>
    <row r="66" spans="1:20" ht="30.75" x14ac:dyDescent="0.25">
      <c r="A66" s="83" t="s">
        <v>86</v>
      </c>
      <c r="B66" s="89">
        <v>9550</v>
      </c>
      <c r="C66" s="6">
        <v>1100120</v>
      </c>
      <c r="D66" s="13">
        <v>1036.8</v>
      </c>
      <c r="E66" s="13">
        <v>0</v>
      </c>
      <c r="F66" s="13">
        <v>267.02999999999997</v>
      </c>
      <c r="G66" s="13">
        <v>801.09</v>
      </c>
      <c r="H66" s="13">
        <v>1036.8</v>
      </c>
      <c r="I66" s="13">
        <v>1335.15</v>
      </c>
      <c r="J66" s="13">
        <v>1036.8</v>
      </c>
      <c r="K66" s="13">
        <v>1602.18</v>
      </c>
      <c r="L66" s="13">
        <v>1869.21</v>
      </c>
      <c r="M66" s="13">
        <v>267.02999999999997</v>
      </c>
      <c r="N66" s="13">
        <v>0</v>
      </c>
      <c r="O66" s="13">
        <v>297.91000000000003</v>
      </c>
      <c r="P66" s="9">
        <f t="shared" si="2"/>
        <v>9550.0000000000018</v>
      </c>
      <c r="Q66" s="10">
        <f t="shared" si="3"/>
        <v>0</v>
      </c>
      <c r="T66">
        <v>21</v>
      </c>
    </row>
    <row r="67" spans="1:20" ht="30.75" x14ac:dyDescent="0.25">
      <c r="A67" s="83" t="s">
        <v>87</v>
      </c>
      <c r="B67" s="89">
        <v>16300</v>
      </c>
      <c r="C67" s="6">
        <v>1100120</v>
      </c>
      <c r="D67" s="13">
        <v>801.09</v>
      </c>
      <c r="E67" s="13">
        <v>1602.18</v>
      </c>
      <c r="F67" s="13">
        <v>1869.21</v>
      </c>
      <c r="G67" s="13">
        <v>1869.21</v>
      </c>
      <c r="H67" s="13">
        <v>1036.8</v>
      </c>
      <c r="I67" s="13">
        <v>1335.15</v>
      </c>
      <c r="J67" s="13">
        <v>1036.8</v>
      </c>
      <c r="K67" s="13">
        <v>1602.18</v>
      </c>
      <c r="L67" s="13">
        <v>1869.21</v>
      </c>
      <c r="M67" s="13">
        <v>801.09</v>
      </c>
      <c r="N67" s="13">
        <v>1602.18</v>
      </c>
      <c r="O67" s="13">
        <v>874.9</v>
      </c>
      <c r="P67" s="9">
        <f t="shared" si="2"/>
        <v>16299.999999999998</v>
      </c>
      <c r="Q67" s="10">
        <f t="shared" si="3"/>
        <v>0</v>
      </c>
      <c r="T67">
        <v>22</v>
      </c>
    </row>
    <row r="68" spans="1:20" ht="15.75" x14ac:dyDescent="0.25">
      <c r="A68" s="83" t="s">
        <v>88</v>
      </c>
      <c r="B68" s="89">
        <v>6505</v>
      </c>
      <c r="C68" s="6">
        <v>1100120</v>
      </c>
      <c r="D68" s="9">
        <v>267.02999999999997</v>
      </c>
      <c r="E68" s="9">
        <v>801.09</v>
      </c>
      <c r="F68" s="9">
        <v>801.09</v>
      </c>
      <c r="G68" s="9">
        <v>267.02999999999997</v>
      </c>
      <c r="H68" s="9">
        <v>267.02999999999997</v>
      </c>
      <c r="I68" s="9">
        <v>1335.15</v>
      </c>
      <c r="J68" s="9">
        <v>1036.8</v>
      </c>
      <c r="K68" s="9">
        <v>267.02999999999997</v>
      </c>
      <c r="L68" s="9">
        <v>267.02999999999997</v>
      </c>
      <c r="M68" s="9">
        <v>267.02999999999997</v>
      </c>
      <c r="N68" s="9">
        <v>267.02999999999997</v>
      </c>
      <c r="O68" s="9">
        <v>661.66</v>
      </c>
      <c r="P68" s="9">
        <f t="shared" si="2"/>
        <v>6504.9999999999982</v>
      </c>
      <c r="Q68" s="10">
        <f t="shared" si="3"/>
        <v>0</v>
      </c>
      <c r="T68">
        <v>23</v>
      </c>
    </row>
    <row r="69" spans="1:20" ht="30.75" x14ac:dyDescent="0.25">
      <c r="A69" s="83" t="s">
        <v>89</v>
      </c>
      <c r="B69" s="89">
        <v>1350</v>
      </c>
      <c r="C69" s="6">
        <v>1100120</v>
      </c>
      <c r="D69" s="9">
        <v>438.81</v>
      </c>
      <c r="E69" s="9">
        <v>0</v>
      </c>
      <c r="F69" s="9">
        <v>0</v>
      </c>
      <c r="G69" s="9">
        <v>438.81</v>
      </c>
      <c r="H69" s="9">
        <v>0</v>
      </c>
      <c r="I69" s="9">
        <v>472.38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f t="shared" si="2"/>
        <v>1350</v>
      </c>
      <c r="Q69" s="10">
        <f t="shared" si="3"/>
        <v>0</v>
      </c>
      <c r="T69">
        <v>24</v>
      </c>
    </row>
    <row r="70" spans="1:20" ht="30.75" x14ac:dyDescent="0.25">
      <c r="A70" s="83" t="s">
        <v>90</v>
      </c>
      <c r="B70" s="89">
        <v>19770</v>
      </c>
      <c r="C70" s="6">
        <v>1100120</v>
      </c>
      <c r="D70" s="13">
        <v>801.09</v>
      </c>
      <c r="E70" s="13">
        <v>2607.0300000000002</v>
      </c>
      <c r="F70" s="13">
        <v>1869.21</v>
      </c>
      <c r="G70" s="13">
        <v>1869.21</v>
      </c>
      <c r="H70" s="13">
        <v>1602.18</v>
      </c>
      <c r="I70" s="13">
        <v>1602.18</v>
      </c>
      <c r="J70" s="13">
        <v>2607.0300000000002</v>
      </c>
      <c r="K70" s="13">
        <v>801.09</v>
      </c>
      <c r="L70" s="13">
        <v>1602.18</v>
      </c>
      <c r="M70" s="13">
        <v>1335.15</v>
      </c>
      <c r="N70" s="13">
        <v>2607.0300000000002</v>
      </c>
      <c r="O70" s="13">
        <v>466.62</v>
      </c>
      <c r="P70" s="9">
        <f t="shared" si="2"/>
        <v>19770</v>
      </c>
      <c r="Q70" s="10">
        <f t="shared" si="3"/>
        <v>0</v>
      </c>
      <c r="T70">
        <v>25</v>
      </c>
    </row>
    <row r="71" spans="1:20" ht="30.75" x14ac:dyDescent="0.25">
      <c r="A71" s="83" t="s">
        <v>91</v>
      </c>
      <c r="B71" s="89">
        <v>12838</v>
      </c>
      <c r="C71" s="6">
        <v>1100120</v>
      </c>
      <c r="D71" s="13">
        <v>801.09</v>
      </c>
      <c r="E71" s="13">
        <v>1869.21</v>
      </c>
      <c r="F71" s="13">
        <v>801.09</v>
      </c>
      <c r="G71" s="13">
        <v>1602.18</v>
      </c>
      <c r="H71" s="13">
        <v>801.09</v>
      </c>
      <c r="I71" s="13">
        <v>801.09</v>
      </c>
      <c r="J71" s="13">
        <v>1355.71</v>
      </c>
      <c r="K71" s="13">
        <v>1602.18</v>
      </c>
      <c r="L71" s="13">
        <v>801.09</v>
      </c>
      <c r="M71" s="13">
        <v>801.09</v>
      </c>
      <c r="N71" s="13">
        <v>801.09</v>
      </c>
      <c r="O71" s="13">
        <v>801.09</v>
      </c>
      <c r="P71" s="9">
        <f t="shared" si="2"/>
        <v>12838.000000000002</v>
      </c>
      <c r="Q71" s="10">
        <f t="shared" si="3"/>
        <v>0</v>
      </c>
      <c r="T71">
        <v>26</v>
      </c>
    </row>
    <row r="72" spans="1:20" ht="30.75" x14ac:dyDescent="0.25">
      <c r="A72" s="83" t="s">
        <v>92</v>
      </c>
      <c r="B72" s="89">
        <v>2586</v>
      </c>
      <c r="C72" s="6">
        <v>1100120</v>
      </c>
      <c r="D72" s="13">
        <v>0</v>
      </c>
      <c r="E72" s="13">
        <v>182.73</v>
      </c>
      <c r="F72" s="13">
        <v>267.02999999999997</v>
      </c>
      <c r="G72" s="13">
        <v>267.02999999999997</v>
      </c>
      <c r="H72" s="13">
        <v>267.02999999999997</v>
      </c>
      <c r="I72" s="13">
        <v>0</v>
      </c>
      <c r="J72" s="13">
        <v>267.02999999999997</v>
      </c>
      <c r="K72" s="13">
        <v>267.02999999999997</v>
      </c>
      <c r="L72" s="13">
        <v>267.02999999999997</v>
      </c>
      <c r="M72" s="13">
        <v>267.02999999999997</v>
      </c>
      <c r="N72" s="13">
        <v>267.02999999999997</v>
      </c>
      <c r="O72" s="13">
        <v>267.02999999999997</v>
      </c>
      <c r="P72" s="9">
        <f t="shared" si="2"/>
        <v>2585.9999999999991</v>
      </c>
      <c r="Q72" s="10">
        <f t="shared" si="3"/>
        <v>0</v>
      </c>
      <c r="T72">
        <v>27</v>
      </c>
    </row>
    <row r="73" spans="1:20" ht="15.75" x14ac:dyDescent="0.25">
      <c r="A73" s="83" t="s">
        <v>93</v>
      </c>
      <c r="B73" s="89">
        <v>12557.16</v>
      </c>
      <c r="C73" s="6">
        <v>1100120</v>
      </c>
      <c r="D73" s="13">
        <v>1046.43</v>
      </c>
      <c r="E73" s="13">
        <v>1046.43</v>
      </c>
      <c r="F73" s="13">
        <v>1046.43</v>
      </c>
      <c r="G73" s="13">
        <v>1046.43</v>
      </c>
      <c r="H73" s="13">
        <v>1046.43</v>
      </c>
      <c r="I73" s="13">
        <v>1046.43</v>
      </c>
      <c r="J73" s="13">
        <v>1046.43</v>
      </c>
      <c r="K73" s="13">
        <v>1046.43</v>
      </c>
      <c r="L73" s="13">
        <v>1046.43</v>
      </c>
      <c r="M73" s="13">
        <v>1046.43</v>
      </c>
      <c r="N73" s="13">
        <v>1046.43</v>
      </c>
      <c r="O73" s="13">
        <v>1046.43</v>
      </c>
      <c r="P73" s="9">
        <f t="shared" si="2"/>
        <v>12557.160000000002</v>
      </c>
      <c r="Q73" s="10">
        <f t="shared" si="3"/>
        <v>0</v>
      </c>
      <c r="T73">
        <v>28</v>
      </c>
    </row>
    <row r="74" spans="1:20" ht="15.75" x14ac:dyDescent="0.25">
      <c r="A74" s="83" t="s">
        <v>94</v>
      </c>
      <c r="B74" s="89">
        <v>85000</v>
      </c>
      <c r="C74" s="6">
        <v>1100120</v>
      </c>
      <c r="D74" s="52">
        <v>8000</v>
      </c>
      <c r="E74" s="52">
        <v>6000</v>
      </c>
      <c r="F74" s="52">
        <v>6000</v>
      </c>
      <c r="G74" s="52">
        <v>7000</v>
      </c>
      <c r="H74" s="52">
        <v>7000</v>
      </c>
      <c r="I74" s="52">
        <v>6000</v>
      </c>
      <c r="J74" s="52">
        <v>7000</v>
      </c>
      <c r="K74" s="52">
        <v>7000</v>
      </c>
      <c r="L74" s="52">
        <v>7000</v>
      </c>
      <c r="M74" s="52">
        <v>8000</v>
      </c>
      <c r="N74" s="52">
        <v>8000</v>
      </c>
      <c r="O74" s="52">
        <v>8000</v>
      </c>
      <c r="P74" s="9">
        <f t="shared" si="2"/>
        <v>85000</v>
      </c>
      <c r="Q74" s="10">
        <f t="shared" si="3"/>
        <v>0</v>
      </c>
      <c r="T74">
        <v>29</v>
      </c>
    </row>
    <row r="75" spans="1:20" ht="15.75" x14ac:dyDescent="0.25">
      <c r="A75" s="83" t="s">
        <v>95</v>
      </c>
      <c r="B75" s="89">
        <v>38400</v>
      </c>
      <c r="C75" s="6">
        <v>1100120</v>
      </c>
      <c r="D75" s="13">
        <v>3200</v>
      </c>
      <c r="E75" s="13">
        <v>3200</v>
      </c>
      <c r="F75" s="13">
        <v>3200</v>
      </c>
      <c r="G75" s="13">
        <v>3200</v>
      </c>
      <c r="H75" s="13">
        <v>3200</v>
      </c>
      <c r="I75" s="13">
        <v>3200</v>
      </c>
      <c r="J75" s="13">
        <v>3200</v>
      </c>
      <c r="K75" s="13">
        <v>3200</v>
      </c>
      <c r="L75" s="13">
        <v>3200</v>
      </c>
      <c r="M75" s="13">
        <v>3200</v>
      </c>
      <c r="N75" s="13">
        <v>3200</v>
      </c>
      <c r="O75" s="13">
        <v>3200</v>
      </c>
      <c r="P75" s="9">
        <f t="shared" si="2"/>
        <v>38400</v>
      </c>
      <c r="Q75" s="10">
        <f t="shared" si="3"/>
        <v>0</v>
      </c>
      <c r="T75">
        <v>30</v>
      </c>
    </row>
    <row r="76" spans="1:20" ht="15.75" x14ac:dyDescent="0.25">
      <c r="A76" s="83" t="s">
        <v>96</v>
      </c>
      <c r="B76" s="89">
        <v>317142.86</v>
      </c>
      <c r="C76" s="6">
        <v>1100120</v>
      </c>
      <c r="D76" s="13">
        <v>26428.57</v>
      </c>
      <c r="E76" s="13">
        <v>26428.57</v>
      </c>
      <c r="F76" s="13">
        <v>26428.57</v>
      </c>
      <c r="G76" s="13">
        <v>26428.57</v>
      </c>
      <c r="H76" s="13">
        <v>26428.57</v>
      </c>
      <c r="I76" s="13">
        <v>26428.57</v>
      </c>
      <c r="J76" s="13">
        <v>26428.57</v>
      </c>
      <c r="K76" s="13">
        <v>26428.57</v>
      </c>
      <c r="L76" s="13">
        <v>26428.57</v>
      </c>
      <c r="M76" s="13">
        <v>26428.57</v>
      </c>
      <c r="N76" s="13">
        <v>26428.57</v>
      </c>
      <c r="O76" s="13">
        <v>26428.59</v>
      </c>
      <c r="P76" s="9">
        <f t="shared" si="2"/>
        <v>317142.86000000004</v>
      </c>
      <c r="Q76" s="10">
        <f t="shared" si="3"/>
        <v>0</v>
      </c>
      <c r="T76">
        <v>31</v>
      </c>
    </row>
    <row r="77" spans="1:20" ht="15.75" x14ac:dyDescent="0.25">
      <c r="A77" s="88" t="s">
        <v>97</v>
      </c>
      <c r="B77" s="81">
        <f>B78</f>
        <v>726000</v>
      </c>
      <c r="C77" s="5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10"/>
    </row>
    <row r="78" spans="1:20" ht="15.75" x14ac:dyDescent="0.25">
      <c r="A78" s="83" t="s">
        <v>100</v>
      </c>
      <c r="B78" s="89">
        <v>726000</v>
      </c>
      <c r="C78" s="6">
        <v>1100120</v>
      </c>
      <c r="D78" s="10">
        <v>160000</v>
      </c>
      <c r="E78" s="10">
        <v>38000</v>
      </c>
      <c r="F78" s="10">
        <v>35000</v>
      </c>
      <c r="G78" s="10">
        <v>32000</v>
      </c>
      <c r="H78" s="10">
        <v>32000</v>
      </c>
      <c r="I78" s="10">
        <v>36000</v>
      </c>
      <c r="J78" s="10">
        <v>35000</v>
      </c>
      <c r="K78" s="10">
        <v>36000</v>
      </c>
      <c r="L78" s="10">
        <v>55000</v>
      </c>
      <c r="M78" s="10">
        <v>52000</v>
      </c>
      <c r="N78" s="10">
        <v>90000</v>
      </c>
      <c r="O78" s="10">
        <v>125000</v>
      </c>
      <c r="P78" s="9">
        <f t="shared" ref="P78:P99" si="4">SUM(D78:O78)</f>
        <v>726000</v>
      </c>
      <c r="Q78" s="10">
        <f t="shared" si="3"/>
        <v>0</v>
      </c>
      <c r="T78">
        <v>32</v>
      </c>
    </row>
    <row r="79" spans="1:20" ht="15.75" x14ac:dyDescent="0.25">
      <c r="A79" s="82" t="s">
        <v>98</v>
      </c>
      <c r="B79" s="81">
        <f>SUM(B80:B83)</f>
        <v>49552.160000000003</v>
      </c>
      <c r="C79" s="6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9"/>
      <c r="Q79" s="10"/>
    </row>
    <row r="80" spans="1:20" ht="15.75" x14ac:dyDescent="0.25">
      <c r="A80" s="83" t="s">
        <v>101</v>
      </c>
      <c r="B80" s="89">
        <v>17173.18</v>
      </c>
      <c r="C80" s="6">
        <v>1100120</v>
      </c>
      <c r="D80" s="10">
        <v>0</v>
      </c>
      <c r="E80" s="10">
        <v>0</v>
      </c>
      <c r="F80" s="10">
        <v>17173.18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9">
        <f t="shared" si="4"/>
        <v>17173.18</v>
      </c>
      <c r="Q80" s="10">
        <f t="shared" si="3"/>
        <v>0</v>
      </c>
      <c r="T80">
        <v>33</v>
      </c>
    </row>
    <row r="81" spans="1:20" ht="30.75" x14ac:dyDescent="0.25">
      <c r="A81" s="83" t="s">
        <v>102</v>
      </c>
      <c r="B81" s="89">
        <v>15142.8</v>
      </c>
      <c r="C81" s="6">
        <v>1100120</v>
      </c>
      <c r="D81" s="10">
        <v>1261.9000000000001</v>
      </c>
      <c r="E81" s="10">
        <v>1261.9000000000001</v>
      </c>
      <c r="F81" s="10">
        <v>1261.9000000000001</v>
      </c>
      <c r="G81" s="10">
        <v>1261.9000000000001</v>
      </c>
      <c r="H81" s="10">
        <v>1261.9000000000001</v>
      </c>
      <c r="I81" s="10">
        <v>1261.9000000000001</v>
      </c>
      <c r="J81" s="10">
        <v>1261.9000000000001</v>
      </c>
      <c r="K81" s="10">
        <v>1261.9000000000001</v>
      </c>
      <c r="L81" s="10">
        <v>1261.9000000000001</v>
      </c>
      <c r="M81" s="10">
        <v>1261.9000000000001</v>
      </c>
      <c r="N81" s="10">
        <v>1261.9000000000001</v>
      </c>
      <c r="O81" s="10">
        <v>1261.9000000000001</v>
      </c>
      <c r="P81" s="9">
        <f t="shared" si="4"/>
        <v>15142.799999999997</v>
      </c>
      <c r="Q81" s="10">
        <f t="shared" si="3"/>
        <v>0</v>
      </c>
      <c r="T81">
        <v>34</v>
      </c>
    </row>
    <row r="82" spans="1:20" ht="15.75" x14ac:dyDescent="0.25">
      <c r="A82" s="83" t="s">
        <v>103</v>
      </c>
      <c r="B82" s="89">
        <v>12445.68</v>
      </c>
      <c r="C82" s="6">
        <v>1100120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6222.84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6222.84</v>
      </c>
      <c r="P82" s="9">
        <f t="shared" si="4"/>
        <v>12445.68</v>
      </c>
      <c r="Q82" s="10">
        <f t="shared" si="3"/>
        <v>0</v>
      </c>
      <c r="T82">
        <v>35</v>
      </c>
    </row>
    <row r="83" spans="1:20" ht="30.75" x14ac:dyDescent="0.25">
      <c r="A83" s="83" t="s">
        <v>104</v>
      </c>
      <c r="B83" s="89">
        <v>4790.5</v>
      </c>
      <c r="C83" s="6">
        <v>1100120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4790.5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9">
        <f t="shared" si="4"/>
        <v>4790.5</v>
      </c>
      <c r="Q83" s="10">
        <f t="shared" si="3"/>
        <v>0</v>
      </c>
      <c r="T83">
        <v>36</v>
      </c>
    </row>
    <row r="84" spans="1:20" ht="15.75" x14ac:dyDescent="0.25">
      <c r="A84" s="82" t="s">
        <v>99</v>
      </c>
      <c r="B84" s="81">
        <f>B85</f>
        <v>60681</v>
      </c>
      <c r="C84" s="6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9"/>
      <c r="Q84" s="10"/>
    </row>
    <row r="85" spans="1:20" ht="15.75" x14ac:dyDescent="0.25">
      <c r="A85" s="83" t="s">
        <v>105</v>
      </c>
      <c r="B85" s="89">
        <v>60681</v>
      </c>
      <c r="C85" s="6">
        <v>1100120</v>
      </c>
      <c r="D85" s="10">
        <v>5056.75</v>
      </c>
      <c r="E85" s="10">
        <v>5056.75</v>
      </c>
      <c r="F85" s="10">
        <v>5056.75</v>
      </c>
      <c r="G85" s="10">
        <v>5056.75</v>
      </c>
      <c r="H85" s="10">
        <v>5056.75</v>
      </c>
      <c r="I85" s="10">
        <v>5056.75</v>
      </c>
      <c r="J85" s="10">
        <v>5056.75</v>
      </c>
      <c r="K85" s="10">
        <v>5056.75</v>
      </c>
      <c r="L85" s="10">
        <v>5056.75</v>
      </c>
      <c r="M85" s="10">
        <v>5056.75</v>
      </c>
      <c r="N85" s="10">
        <v>5056.75</v>
      </c>
      <c r="O85" s="10">
        <v>5056.75</v>
      </c>
      <c r="P85" s="9">
        <f t="shared" si="4"/>
        <v>60681</v>
      </c>
      <c r="Q85" s="10">
        <f t="shared" si="3"/>
        <v>0</v>
      </c>
      <c r="T85">
        <v>37</v>
      </c>
    </row>
    <row r="86" spans="1:20" ht="15.75" x14ac:dyDescent="0.25">
      <c r="A86" s="82" t="s">
        <v>106</v>
      </c>
      <c r="B86" s="81">
        <f>B87</f>
        <v>230715.36</v>
      </c>
      <c r="C86" s="6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9"/>
      <c r="Q86" s="10"/>
    </row>
    <row r="87" spans="1:20" ht="15.75" x14ac:dyDescent="0.25">
      <c r="A87" s="83" t="s">
        <v>107</v>
      </c>
      <c r="B87" s="89">
        <v>230715.36</v>
      </c>
      <c r="C87" s="6">
        <v>1100120</v>
      </c>
      <c r="D87" s="41">
        <v>19226.28</v>
      </c>
      <c r="E87" s="41">
        <v>19226.28</v>
      </c>
      <c r="F87" s="41">
        <v>19226.28</v>
      </c>
      <c r="G87" s="41">
        <v>19226.28</v>
      </c>
      <c r="H87" s="41">
        <v>19226.28</v>
      </c>
      <c r="I87" s="41">
        <v>19226.28</v>
      </c>
      <c r="J87" s="41">
        <v>19226.28</v>
      </c>
      <c r="K87" s="41">
        <v>19226.28</v>
      </c>
      <c r="L87" s="41">
        <v>19226.28</v>
      </c>
      <c r="M87" s="41">
        <v>19226.28</v>
      </c>
      <c r="N87" s="41">
        <v>19226.28</v>
      </c>
      <c r="O87" s="41">
        <v>19226.28</v>
      </c>
      <c r="P87" s="9">
        <f t="shared" si="4"/>
        <v>230715.36</v>
      </c>
      <c r="Q87" s="10">
        <f t="shared" si="3"/>
        <v>0</v>
      </c>
      <c r="T87">
        <v>38</v>
      </c>
    </row>
    <row r="88" spans="1:20" ht="15.75" x14ac:dyDescent="0.25">
      <c r="A88" s="82" t="s">
        <v>108</v>
      </c>
      <c r="B88" s="81">
        <f>SUM(B89:B93)</f>
        <v>151226.66</v>
      </c>
      <c r="C88" s="6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9"/>
      <c r="Q88" s="10"/>
    </row>
    <row r="89" spans="1:20" ht="30.75" x14ac:dyDescent="0.25">
      <c r="A89" s="83" t="s">
        <v>109</v>
      </c>
      <c r="B89" s="89">
        <v>16718.759999999998</v>
      </c>
      <c r="C89" s="6">
        <v>1100120</v>
      </c>
      <c r="D89" s="10">
        <v>5072.2</v>
      </c>
      <c r="E89" s="10">
        <v>0</v>
      </c>
      <c r="F89" s="10">
        <v>5072.2</v>
      </c>
      <c r="G89" s="10">
        <v>0</v>
      </c>
      <c r="H89" s="10">
        <v>1011.44</v>
      </c>
      <c r="I89" s="10">
        <v>1011.44</v>
      </c>
      <c r="J89" s="10">
        <v>505.72</v>
      </c>
      <c r="K89" s="10">
        <v>0</v>
      </c>
      <c r="L89" s="10">
        <v>1517.16</v>
      </c>
      <c r="M89" s="10">
        <v>1011.44</v>
      </c>
      <c r="N89" s="10">
        <v>0</v>
      </c>
      <c r="O89" s="10">
        <v>1517.16</v>
      </c>
      <c r="P89" s="9">
        <f t="shared" si="4"/>
        <v>16718.760000000002</v>
      </c>
      <c r="Q89" s="10">
        <f t="shared" si="3"/>
        <v>0</v>
      </c>
      <c r="T89">
        <v>39</v>
      </c>
    </row>
    <row r="90" spans="1:20" ht="30.75" x14ac:dyDescent="0.25">
      <c r="A90" s="83" t="s">
        <v>110</v>
      </c>
      <c r="B90" s="89">
        <v>19182.78</v>
      </c>
      <c r="C90" s="6">
        <v>1100120</v>
      </c>
      <c r="D90" s="10">
        <v>1682.7</v>
      </c>
      <c r="E90" s="10">
        <v>1682.7</v>
      </c>
      <c r="F90" s="10">
        <v>1850.97</v>
      </c>
      <c r="G90" s="10">
        <v>1682.7</v>
      </c>
      <c r="H90" s="10">
        <v>1850.97</v>
      </c>
      <c r="I90" s="10">
        <v>1177.8900000000001</v>
      </c>
      <c r="J90" s="10">
        <v>841.35</v>
      </c>
      <c r="K90" s="10">
        <v>1682.7</v>
      </c>
      <c r="L90" s="10">
        <v>1682.7</v>
      </c>
      <c r="M90" s="10">
        <v>1682.7</v>
      </c>
      <c r="N90" s="10">
        <v>1682.7</v>
      </c>
      <c r="O90" s="10">
        <v>1682.7</v>
      </c>
      <c r="P90" s="9">
        <f t="shared" si="4"/>
        <v>19182.780000000002</v>
      </c>
      <c r="Q90" s="10">
        <f t="shared" si="3"/>
        <v>0</v>
      </c>
      <c r="T90">
        <v>40</v>
      </c>
    </row>
    <row r="91" spans="1:20" ht="30.75" x14ac:dyDescent="0.25">
      <c r="A91" s="83" t="s">
        <v>111</v>
      </c>
      <c r="B91" s="89">
        <v>58157.8</v>
      </c>
      <c r="C91" s="6">
        <v>1100120</v>
      </c>
      <c r="D91" s="10">
        <v>5057.2</v>
      </c>
      <c r="E91" s="10">
        <v>5057.2</v>
      </c>
      <c r="F91" s="10">
        <v>5057.2</v>
      </c>
      <c r="G91" s="10">
        <v>5057.2</v>
      </c>
      <c r="H91" s="10">
        <v>5057.2</v>
      </c>
      <c r="I91" s="10">
        <v>5057.2</v>
      </c>
      <c r="J91" s="10">
        <v>5057.2</v>
      </c>
      <c r="K91" s="10">
        <v>2528.6</v>
      </c>
      <c r="L91" s="10">
        <v>5057.2</v>
      </c>
      <c r="M91" s="10">
        <v>5057.2</v>
      </c>
      <c r="N91" s="10">
        <v>5057.2</v>
      </c>
      <c r="O91" s="10">
        <v>5057.2</v>
      </c>
      <c r="P91" s="9">
        <f t="shared" si="4"/>
        <v>58157.799999999988</v>
      </c>
      <c r="Q91" s="10">
        <f t="shared" si="3"/>
        <v>0</v>
      </c>
      <c r="T91">
        <v>41</v>
      </c>
    </row>
    <row r="92" spans="1:20" ht="15.75" x14ac:dyDescent="0.25">
      <c r="A92" s="83" t="s">
        <v>112</v>
      </c>
      <c r="B92" s="89">
        <v>56304.160000000003</v>
      </c>
      <c r="C92" s="6">
        <v>1100120</v>
      </c>
      <c r="D92" s="10">
        <v>2239.12</v>
      </c>
      <c r="E92" s="10">
        <v>3358.68</v>
      </c>
      <c r="F92" s="10">
        <v>22239.119999999999</v>
      </c>
      <c r="G92" s="10">
        <v>3358.68</v>
      </c>
      <c r="H92" s="10">
        <v>478.24</v>
      </c>
      <c r="I92" s="10">
        <v>3358.68</v>
      </c>
      <c r="J92" s="10">
        <v>3358.68</v>
      </c>
      <c r="K92" s="10">
        <v>4478.24</v>
      </c>
      <c r="L92" s="10">
        <v>3358.68</v>
      </c>
      <c r="M92" s="10">
        <v>3358.68</v>
      </c>
      <c r="N92" s="10">
        <v>3358.68</v>
      </c>
      <c r="O92" s="10">
        <v>3358.68</v>
      </c>
      <c r="P92" s="9">
        <f t="shared" si="4"/>
        <v>56304.159999999996</v>
      </c>
      <c r="Q92" s="10">
        <f t="shared" si="3"/>
        <v>0</v>
      </c>
      <c r="T92">
        <v>42</v>
      </c>
    </row>
    <row r="93" spans="1:20" ht="30.75" x14ac:dyDescent="0.25">
      <c r="A93" s="83" t="s">
        <v>113</v>
      </c>
      <c r="B93" s="89">
        <v>863.16</v>
      </c>
      <c r="C93" s="6">
        <v>1100120</v>
      </c>
      <c r="D93" s="10">
        <v>0</v>
      </c>
      <c r="E93" s="10">
        <v>0</v>
      </c>
      <c r="F93" s="10">
        <v>0</v>
      </c>
      <c r="G93" s="10">
        <v>863.16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9">
        <f t="shared" si="4"/>
        <v>863.16</v>
      </c>
      <c r="Q93" s="10">
        <f t="shared" si="3"/>
        <v>0</v>
      </c>
      <c r="T93">
        <v>43</v>
      </c>
    </row>
    <row r="94" spans="1:20" ht="31.5" x14ac:dyDescent="0.25">
      <c r="A94" s="82" t="s">
        <v>114</v>
      </c>
      <c r="B94" s="81">
        <f>SUM(B95:B105)</f>
        <v>2800470.8600000003</v>
      </c>
      <c r="C94" s="6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9"/>
      <c r="Q94" s="10"/>
    </row>
    <row r="95" spans="1:20" ht="15.75" x14ac:dyDescent="0.25">
      <c r="A95" s="97" t="s">
        <v>116</v>
      </c>
      <c r="B95" s="89">
        <v>688342.43</v>
      </c>
      <c r="C95" s="6">
        <v>1100120</v>
      </c>
      <c r="D95" s="50">
        <v>47519.79</v>
      </c>
      <c r="E95" s="50">
        <v>47366.25</v>
      </c>
      <c r="F95" s="50">
        <v>97446.42</v>
      </c>
      <c r="G95" s="50">
        <v>47979.73</v>
      </c>
      <c r="H95" s="50">
        <v>48094.69</v>
      </c>
      <c r="I95" s="50">
        <v>52821.17</v>
      </c>
      <c r="J95" s="50">
        <v>98217.83</v>
      </c>
      <c r="K95" s="50">
        <v>49792.33</v>
      </c>
      <c r="L95" s="50">
        <v>50911.98</v>
      </c>
      <c r="M95" s="50">
        <v>48577.33</v>
      </c>
      <c r="N95" s="50">
        <v>49339.53</v>
      </c>
      <c r="O95" s="50">
        <v>50275.38</v>
      </c>
      <c r="P95" s="9">
        <f t="shared" si="4"/>
        <v>688342.43</v>
      </c>
      <c r="Q95" s="10">
        <f t="shared" si="3"/>
        <v>0</v>
      </c>
      <c r="T95">
        <v>44</v>
      </c>
    </row>
    <row r="96" spans="1:20" ht="15.75" x14ac:dyDescent="0.25">
      <c r="A96" s="97" t="s">
        <v>117</v>
      </c>
      <c r="B96" s="89">
        <v>28682.92</v>
      </c>
      <c r="C96" s="6">
        <v>1100120</v>
      </c>
      <c r="D96" s="57">
        <v>0</v>
      </c>
      <c r="E96" s="57">
        <v>2607.54</v>
      </c>
      <c r="F96" s="57">
        <v>2607.54</v>
      </c>
      <c r="G96" s="57">
        <v>0</v>
      </c>
      <c r="H96" s="57">
        <v>0</v>
      </c>
      <c r="I96" s="57">
        <v>0</v>
      </c>
      <c r="J96" s="57">
        <v>5215.08</v>
      </c>
      <c r="K96" s="57">
        <v>2607.54</v>
      </c>
      <c r="L96" s="57">
        <v>2607.54</v>
      </c>
      <c r="M96" s="57">
        <v>5215.08</v>
      </c>
      <c r="N96" s="57">
        <v>2607.54</v>
      </c>
      <c r="O96" s="57">
        <v>5215.0600000000004</v>
      </c>
      <c r="P96" s="9">
        <f t="shared" si="4"/>
        <v>28682.920000000002</v>
      </c>
      <c r="Q96" s="10">
        <f t="shared" si="3"/>
        <v>0</v>
      </c>
      <c r="T96">
        <v>45</v>
      </c>
    </row>
    <row r="97" spans="1:20" ht="15.75" x14ac:dyDescent="0.25">
      <c r="A97" s="97" t="s">
        <v>118</v>
      </c>
      <c r="B97" s="89">
        <v>20237.650000000001</v>
      </c>
      <c r="C97" s="6">
        <v>1100120</v>
      </c>
      <c r="D97" s="57">
        <v>1349.18</v>
      </c>
      <c r="E97" s="57">
        <v>1349.18</v>
      </c>
      <c r="F97" s="57">
        <v>1349.18</v>
      </c>
      <c r="G97" s="57">
        <v>2698.35</v>
      </c>
      <c r="H97" s="57">
        <v>1349.18</v>
      </c>
      <c r="I97" s="57">
        <v>1349.18</v>
      </c>
      <c r="J97" s="57">
        <v>2698.35</v>
      </c>
      <c r="K97" s="57">
        <v>1349.18</v>
      </c>
      <c r="L97" s="57">
        <v>1349.18</v>
      </c>
      <c r="M97" s="57">
        <v>2698.35</v>
      </c>
      <c r="N97" s="57">
        <v>1349.18</v>
      </c>
      <c r="O97" s="57">
        <v>1349.16</v>
      </c>
      <c r="P97" s="9">
        <f t="shared" si="4"/>
        <v>20237.650000000001</v>
      </c>
      <c r="Q97" s="10">
        <f t="shared" si="3"/>
        <v>0</v>
      </c>
      <c r="T97">
        <v>46</v>
      </c>
    </row>
    <row r="98" spans="1:20" ht="15.75" x14ac:dyDescent="0.25">
      <c r="A98" s="97" t="s">
        <v>119</v>
      </c>
      <c r="B98" s="89">
        <v>5883.68</v>
      </c>
      <c r="C98" s="6">
        <v>1100120</v>
      </c>
      <c r="D98" s="51">
        <v>619.84</v>
      </c>
      <c r="E98" s="51">
        <v>503.52</v>
      </c>
      <c r="F98" s="51">
        <v>144</v>
      </c>
      <c r="G98" s="51">
        <v>900</v>
      </c>
      <c r="H98" s="51">
        <v>192</v>
      </c>
      <c r="I98" s="51">
        <v>792</v>
      </c>
      <c r="J98" s="51">
        <v>543.48</v>
      </c>
      <c r="K98" s="51">
        <v>432</v>
      </c>
      <c r="L98" s="51">
        <v>619.84</v>
      </c>
      <c r="M98" s="51">
        <v>108</v>
      </c>
      <c r="N98" s="51">
        <v>514.5</v>
      </c>
      <c r="O98" s="51">
        <v>514.5</v>
      </c>
      <c r="P98" s="9">
        <f t="shared" si="4"/>
        <v>5883.68</v>
      </c>
      <c r="Q98" s="10">
        <f t="shared" si="3"/>
        <v>0</v>
      </c>
      <c r="T98">
        <v>47</v>
      </c>
    </row>
    <row r="99" spans="1:20" ht="15.75" x14ac:dyDescent="0.25">
      <c r="A99" s="97" t="s">
        <v>120</v>
      </c>
      <c r="B99" s="89">
        <v>41362.58</v>
      </c>
      <c r="C99" s="6">
        <v>1100120</v>
      </c>
      <c r="D99" s="51">
        <v>4254.88</v>
      </c>
      <c r="E99" s="51">
        <v>1215.68</v>
      </c>
      <c r="F99" s="51">
        <v>4862.72</v>
      </c>
      <c r="G99" s="51">
        <v>1215.68</v>
      </c>
      <c r="H99" s="51">
        <v>3039.2</v>
      </c>
      <c r="I99" s="51">
        <v>5166.6400000000003</v>
      </c>
      <c r="J99" s="51">
        <v>5166.6400000000003</v>
      </c>
      <c r="K99" s="51">
        <v>3470.5</v>
      </c>
      <c r="L99" s="51">
        <v>2431.36</v>
      </c>
      <c r="M99" s="51">
        <v>1215.68</v>
      </c>
      <c r="N99" s="51">
        <v>3647.04</v>
      </c>
      <c r="O99" s="51">
        <v>5676.56</v>
      </c>
      <c r="P99" s="9">
        <f t="shared" si="4"/>
        <v>41362.579999999994</v>
      </c>
      <c r="Q99" s="10">
        <f t="shared" si="3"/>
        <v>0</v>
      </c>
      <c r="T99">
        <v>48</v>
      </c>
    </row>
    <row r="100" spans="1:20" ht="15.75" x14ac:dyDescent="0.25">
      <c r="A100" s="97" t="s">
        <v>121</v>
      </c>
      <c r="B100" s="89">
        <v>85073.71</v>
      </c>
      <c r="C100" s="6">
        <v>1100120</v>
      </c>
      <c r="D100" s="51">
        <v>4989.88</v>
      </c>
      <c r="E100" s="51">
        <v>4989.88</v>
      </c>
      <c r="F100" s="51">
        <v>10427.59</v>
      </c>
      <c r="G100" s="51">
        <v>5783.4</v>
      </c>
      <c r="H100" s="51">
        <v>4989.88</v>
      </c>
      <c r="I100" s="51">
        <v>10773.28</v>
      </c>
      <c r="J100" s="51">
        <v>742.57</v>
      </c>
      <c r="K100" s="51">
        <v>6231.23</v>
      </c>
      <c r="L100" s="51">
        <v>11221.1</v>
      </c>
      <c r="M100" s="51">
        <v>7472.57</v>
      </c>
      <c r="N100" s="51">
        <v>11221.1</v>
      </c>
      <c r="O100" s="51">
        <v>6231.23</v>
      </c>
      <c r="P100" s="9">
        <f>SUM(D100:O100)</f>
        <v>85073.71</v>
      </c>
      <c r="Q100" s="10">
        <f>B100-P100</f>
        <v>0</v>
      </c>
      <c r="T100">
        <v>49</v>
      </c>
    </row>
    <row r="101" spans="1:20" ht="15.75" x14ac:dyDescent="0.25">
      <c r="A101" s="97" t="s">
        <v>122</v>
      </c>
      <c r="B101" s="89">
        <v>25816.79</v>
      </c>
      <c r="C101" s="6">
        <v>1100120</v>
      </c>
      <c r="D101" s="57">
        <v>0</v>
      </c>
      <c r="E101" s="57">
        <v>1985.91</v>
      </c>
      <c r="F101" s="57">
        <v>1985.91</v>
      </c>
      <c r="G101" s="57">
        <v>3971.81</v>
      </c>
      <c r="H101" s="57">
        <v>0</v>
      </c>
      <c r="I101" s="57">
        <v>1985.91</v>
      </c>
      <c r="J101" s="57">
        <v>1985.9</v>
      </c>
      <c r="K101" s="57">
        <v>3971.81</v>
      </c>
      <c r="L101" s="57">
        <v>1985.91</v>
      </c>
      <c r="M101" s="57">
        <v>1985.91</v>
      </c>
      <c r="N101" s="57">
        <v>3971.81</v>
      </c>
      <c r="O101" s="57">
        <v>1985.91</v>
      </c>
      <c r="P101" s="9">
        <f t="shared" ref="P101:P125" si="5">SUM(D101:O101)</f>
        <v>25816.79</v>
      </c>
      <c r="Q101" s="10">
        <f t="shared" si="3"/>
        <v>0</v>
      </c>
      <c r="T101">
        <v>50</v>
      </c>
    </row>
    <row r="102" spans="1:20" ht="45.75" x14ac:dyDescent="0.25">
      <c r="A102" s="98" t="s">
        <v>321</v>
      </c>
      <c r="B102" s="89">
        <v>1819224.96</v>
      </c>
      <c r="C102" s="6">
        <v>1100120</v>
      </c>
      <c r="D102" s="57">
        <v>113701.56</v>
      </c>
      <c r="E102" s="57">
        <v>113701.56</v>
      </c>
      <c r="F102" s="57">
        <v>227403.12</v>
      </c>
      <c r="G102" s="57">
        <v>113701.56</v>
      </c>
      <c r="H102" s="57">
        <v>113701.56</v>
      </c>
      <c r="I102" s="57">
        <v>227403.12</v>
      </c>
      <c r="J102" s="57">
        <v>113701.56</v>
      </c>
      <c r="K102" s="57">
        <v>227403.12</v>
      </c>
      <c r="L102" s="57">
        <v>113701.56</v>
      </c>
      <c r="M102" s="57">
        <v>113701.56</v>
      </c>
      <c r="N102" s="57">
        <v>113701.56</v>
      </c>
      <c r="O102" s="57">
        <v>227403.12</v>
      </c>
      <c r="P102" s="9">
        <f>SUM(D102:O102)</f>
        <v>1819224.9600000004</v>
      </c>
      <c r="Q102" s="10">
        <f>B102-P102</f>
        <v>0</v>
      </c>
      <c r="T102">
        <v>51</v>
      </c>
    </row>
    <row r="103" spans="1:20" ht="15.75" x14ac:dyDescent="0.25">
      <c r="A103" s="97" t="s">
        <v>124</v>
      </c>
      <c r="B103" s="89">
        <v>29579.200000000001</v>
      </c>
      <c r="C103" s="6">
        <v>1100120</v>
      </c>
      <c r="D103" s="57">
        <v>2689.02</v>
      </c>
      <c r="E103" s="57">
        <v>2689.02</v>
      </c>
      <c r="F103" s="57">
        <v>0</v>
      </c>
      <c r="G103" s="57">
        <v>0</v>
      </c>
      <c r="H103" s="57">
        <v>5378.04</v>
      </c>
      <c r="I103" s="57">
        <v>0</v>
      </c>
      <c r="J103" s="57">
        <v>0</v>
      </c>
      <c r="K103" s="57">
        <v>5378.04</v>
      </c>
      <c r="L103" s="57">
        <v>2689.02</v>
      </c>
      <c r="M103" s="57">
        <v>2689.02</v>
      </c>
      <c r="N103" s="57">
        <v>5378.04</v>
      </c>
      <c r="O103" s="57">
        <v>2689</v>
      </c>
      <c r="P103" s="9">
        <f t="shared" si="5"/>
        <v>29579.200000000001</v>
      </c>
      <c r="Q103" s="10">
        <f t="shared" si="3"/>
        <v>0</v>
      </c>
      <c r="T103">
        <v>52</v>
      </c>
    </row>
    <row r="104" spans="1:20" ht="30.75" x14ac:dyDescent="0.25">
      <c r="A104" s="97" t="s">
        <v>125</v>
      </c>
      <c r="B104" s="96">
        <v>35611.51</v>
      </c>
      <c r="C104" s="38">
        <v>1100120</v>
      </c>
      <c r="D104" s="57">
        <v>0</v>
      </c>
      <c r="E104" s="57">
        <v>0</v>
      </c>
      <c r="F104" s="57">
        <v>2967.63</v>
      </c>
      <c r="G104" s="57">
        <v>0</v>
      </c>
      <c r="H104" s="57">
        <v>2967.63</v>
      </c>
      <c r="I104" s="57">
        <v>5935.25</v>
      </c>
      <c r="J104" s="57">
        <v>2967.63</v>
      </c>
      <c r="K104" s="57">
        <v>2967.63</v>
      </c>
      <c r="L104" s="57">
        <v>5935.25</v>
      </c>
      <c r="M104" s="57">
        <v>2967.63</v>
      </c>
      <c r="N104" s="57">
        <v>2967.63</v>
      </c>
      <c r="O104" s="57">
        <v>5935.23</v>
      </c>
      <c r="P104" s="9">
        <f t="shared" si="5"/>
        <v>35611.51</v>
      </c>
      <c r="Q104" s="10">
        <f t="shared" si="3"/>
        <v>0</v>
      </c>
      <c r="T104">
        <v>53</v>
      </c>
    </row>
    <row r="105" spans="1:20" ht="30.75" x14ac:dyDescent="0.25">
      <c r="A105" s="97" t="s">
        <v>126</v>
      </c>
      <c r="B105" s="89">
        <v>20655.43</v>
      </c>
      <c r="C105" s="6">
        <v>1100120</v>
      </c>
      <c r="D105" s="57">
        <v>2584.9299999999998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2581.9299999999998</v>
      </c>
      <c r="K105" s="58">
        <v>0</v>
      </c>
      <c r="L105" s="57">
        <v>5163.8599999999997</v>
      </c>
      <c r="M105" s="57">
        <v>2581.9299999999998</v>
      </c>
      <c r="N105" s="57">
        <v>2581.9299999999998</v>
      </c>
      <c r="O105" s="57">
        <v>5160.8500000000004</v>
      </c>
      <c r="P105" s="9">
        <f t="shared" si="5"/>
        <v>20655.43</v>
      </c>
      <c r="Q105" s="10">
        <f t="shared" si="3"/>
        <v>0</v>
      </c>
      <c r="T105">
        <v>54</v>
      </c>
    </row>
    <row r="106" spans="1:20" ht="31.5" x14ac:dyDescent="0.25">
      <c r="A106" s="99" t="s">
        <v>115</v>
      </c>
      <c r="B106" s="81">
        <f>SUM(B107:B108)</f>
        <v>358903.07999999996</v>
      </c>
      <c r="C106" s="6"/>
      <c r="D106" s="57"/>
      <c r="E106" s="57"/>
      <c r="F106" s="57"/>
      <c r="G106" s="57"/>
      <c r="H106" s="57"/>
      <c r="I106" s="57"/>
      <c r="J106" s="57"/>
      <c r="K106" s="58"/>
      <c r="L106" s="57"/>
      <c r="M106" s="57"/>
      <c r="N106" s="57"/>
      <c r="O106" s="57"/>
      <c r="P106" s="9"/>
      <c r="Q106" s="10"/>
    </row>
    <row r="107" spans="1:20" ht="15.75" x14ac:dyDescent="0.25">
      <c r="A107" s="83" t="s">
        <v>127</v>
      </c>
      <c r="B107" s="84">
        <v>170381.53</v>
      </c>
      <c r="C107" s="6">
        <v>1100120</v>
      </c>
      <c r="D107" s="54">
        <v>78452.649999999994</v>
      </c>
      <c r="E107" s="54">
        <v>34389.86</v>
      </c>
      <c r="F107" s="54">
        <v>6594.82</v>
      </c>
      <c r="G107" s="54">
        <v>2442.54</v>
      </c>
      <c r="H107" s="54">
        <v>2360.04</v>
      </c>
      <c r="I107" s="54">
        <v>1227.1600000000001</v>
      </c>
      <c r="J107" s="54">
        <v>7486.23</v>
      </c>
      <c r="K107" s="54">
        <v>5796.91</v>
      </c>
      <c r="L107" s="54">
        <v>10039.59</v>
      </c>
      <c r="M107" s="54">
        <v>5091.5200000000004</v>
      </c>
      <c r="N107" s="54">
        <v>8736.41</v>
      </c>
      <c r="O107" s="54">
        <v>7763.8</v>
      </c>
      <c r="P107" s="9">
        <f t="shared" si="5"/>
        <v>170381.52999999997</v>
      </c>
      <c r="Q107" s="10">
        <f t="shared" si="3"/>
        <v>0</v>
      </c>
      <c r="T107">
        <v>55</v>
      </c>
    </row>
    <row r="108" spans="1:20" ht="15.75" x14ac:dyDescent="0.25">
      <c r="A108" s="83" t="s">
        <v>128</v>
      </c>
      <c r="B108" s="84">
        <v>188521.55</v>
      </c>
      <c r="C108" s="6">
        <v>1100120</v>
      </c>
      <c r="D108" s="54">
        <v>15473.55</v>
      </c>
      <c r="E108" s="54">
        <v>17094.599999999999</v>
      </c>
      <c r="F108" s="54">
        <v>11183.82</v>
      </c>
      <c r="G108" s="54">
        <v>16676.349999999999</v>
      </c>
      <c r="H108" s="54">
        <v>19572.59</v>
      </c>
      <c r="I108" s="54">
        <v>12015.69</v>
      </c>
      <c r="J108" s="54">
        <v>12886.56</v>
      </c>
      <c r="K108" s="54">
        <v>18992.5</v>
      </c>
      <c r="L108" s="54">
        <v>17691.11</v>
      </c>
      <c r="M108" s="54">
        <v>16677.79</v>
      </c>
      <c r="N108" s="54">
        <v>11170.12</v>
      </c>
      <c r="O108" s="54">
        <v>19086.87</v>
      </c>
      <c r="P108" s="9">
        <f t="shared" si="5"/>
        <v>188521.55000000002</v>
      </c>
      <c r="Q108" s="10">
        <f t="shared" si="3"/>
        <v>0</v>
      </c>
      <c r="T108">
        <v>56</v>
      </c>
    </row>
    <row r="109" spans="1:20" ht="31.5" x14ac:dyDescent="0.25">
      <c r="A109" s="82" t="s">
        <v>129</v>
      </c>
      <c r="B109" s="100">
        <f>SUM(B110:B111)</f>
        <v>10208.369999999999</v>
      </c>
      <c r="C109" s="6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9"/>
      <c r="Q109" s="10"/>
    </row>
    <row r="110" spans="1:20" ht="30.75" x14ac:dyDescent="0.25">
      <c r="A110" s="83" t="s">
        <v>130</v>
      </c>
      <c r="B110" s="89">
        <v>4928.18</v>
      </c>
      <c r="C110" s="6">
        <v>1100120</v>
      </c>
      <c r="D110" s="57">
        <v>352.01</v>
      </c>
      <c r="E110" s="57">
        <v>352.01</v>
      </c>
      <c r="F110" s="57">
        <v>352.01</v>
      </c>
      <c r="G110" s="57">
        <v>704.03</v>
      </c>
      <c r="H110" s="57">
        <v>352.01</v>
      </c>
      <c r="I110" s="57">
        <v>352.01</v>
      </c>
      <c r="J110" s="57">
        <v>352.01</v>
      </c>
      <c r="K110" s="57">
        <v>352.02</v>
      </c>
      <c r="L110" s="57">
        <v>704.04</v>
      </c>
      <c r="M110" s="57">
        <v>352.01</v>
      </c>
      <c r="N110" s="57">
        <v>352.01</v>
      </c>
      <c r="O110" s="57">
        <v>352.01</v>
      </c>
      <c r="P110" s="9">
        <f t="shared" si="5"/>
        <v>4928.18</v>
      </c>
      <c r="Q110" s="10">
        <f t="shared" si="3"/>
        <v>0</v>
      </c>
      <c r="T110">
        <v>57</v>
      </c>
    </row>
    <row r="111" spans="1:20" ht="15.75" x14ac:dyDescent="0.25">
      <c r="A111" s="83" t="s">
        <v>131</v>
      </c>
      <c r="B111" s="89">
        <v>5280.19</v>
      </c>
      <c r="C111" s="6">
        <v>1100120</v>
      </c>
      <c r="D111" s="57">
        <v>352.01</v>
      </c>
      <c r="E111" s="57">
        <v>352.01</v>
      </c>
      <c r="F111" s="57">
        <v>704.03</v>
      </c>
      <c r="G111" s="57">
        <v>352.01</v>
      </c>
      <c r="H111" s="57">
        <v>352.01</v>
      </c>
      <c r="I111" s="57">
        <v>352.01</v>
      </c>
      <c r="J111" s="57">
        <v>704.03</v>
      </c>
      <c r="K111" s="57">
        <v>352.01</v>
      </c>
      <c r="L111" s="57">
        <v>352.01</v>
      </c>
      <c r="M111" s="57">
        <v>704.03</v>
      </c>
      <c r="N111" s="57">
        <v>352.01</v>
      </c>
      <c r="O111" s="57">
        <v>352.02</v>
      </c>
      <c r="P111" s="9">
        <f t="shared" si="5"/>
        <v>5280.1900000000005</v>
      </c>
      <c r="Q111" s="10">
        <f t="shared" si="3"/>
        <v>0</v>
      </c>
      <c r="T111">
        <v>58</v>
      </c>
    </row>
    <row r="112" spans="1:20" ht="47.25" x14ac:dyDescent="0.25">
      <c r="A112" s="82" t="s">
        <v>132</v>
      </c>
      <c r="B112" s="81">
        <f>SUM(B113:B115)</f>
        <v>328449.12</v>
      </c>
      <c r="C112" s="6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9"/>
      <c r="Q112" s="10"/>
    </row>
    <row r="113" spans="1:20" ht="30.75" x14ac:dyDescent="0.25">
      <c r="A113" s="83" t="s">
        <v>133</v>
      </c>
      <c r="B113" s="89">
        <v>249949.12</v>
      </c>
      <c r="C113" s="6">
        <v>1100120</v>
      </c>
      <c r="D113" s="9">
        <v>17643.580000000002</v>
      </c>
      <c r="E113" s="9">
        <v>18263.07</v>
      </c>
      <c r="F113" s="9">
        <v>31411.77</v>
      </c>
      <c r="G113" s="9">
        <v>22757.95</v>
      </c>
      <c r="H113" s="9">
        <v>17643.580000000002</v>
      </c>
      <c r="I113" s="9">
        <v>28775.360000000001</v>
      </c>
      <c r="J113" s="9">
        <v>18263.07</v>
      </c>
      <c r="K113" s="9">
        <v>18263.07</v>
      </c>
      <c r="L113" s="9">
        <v>22138.46</v>
      </c>
      <c r="M113" s="9">
        <v>18263.07</v>
      </c>
      <c r="N113" s="9">
        <v>18263.07</v>
      </c>
      <c r="O113" s="9">
        <v>18263.07</v>
      </c>
      <c r="P113" s="9">
        <f t="shared" si="5"/>
        <v>249949.12000000002</v>
      </c>
      <c r="Q113" s="10">
        <f t="shared" ref="Q113:Q125" si="6">B113-P113</f>
        <v>0</v>
      </c>
      <c r="T113">
        <v>59</v>
      </c>
    </row>
    <row r="114" spans="1:20" ht="30.75" x14ac:dyDescent="0.25">
      <c r="A114" s="83" t="s">
        <v>134</v>
      </c>
      <c r="B114" s="89">
        <v>18500</v>
      </c>
      <c r="C114" s="6">
        <v>1100120</v>
      </c>
      <c r="D114" s="17">
        <v>2000</v>
      </c>
      <c r="E114" s="17">
        <v>1200</v>
      </c>
      <c r="F114" s="17">
        <v>1300</v>
      </c>
      <c r="G114" s="17">
        <v>1000</v>
      </c>
      <c r="H114" s="17">
        <v>1000</v>
      </c>
      <c r="I114" s="17">
        <v>500</v>
      </c>
      <c r="J114" s="17">
        <v>500</v>
      </c>
      <c r="K114" s="17">
        <v>1500</v>
      </c>
      <c r="L114" s="17">
        <v>1500</v>
      </c>
      <c r="M114" s="17">
        <v>2500</v>
      </c>
      <c r="N114" s="17">
        <v>2500</v>
      </c>
      <c r="O114" s="17">
        <v>3000</v>
      </c>
      <c r="P114" s="9">
        <f t="shared" si="5"/>
        <v>18500</v>
      </c>
      <c r="Q114" s="10">
        <f t="shared" si="6"/>
        <v>0</v>
      </c>
      <c r="T114">
        <v>60</v>
      </c>
    </row>
    <row r="115" spans="1:20" ht="30.75" x14ac:dyDescent="0.25">
      <c r="A115" s="83" t="s">
        <v>135</v>
      </c>
      <c r="B115" s="89">
        <v>60000</v>
      </c>
      <c r="C115" s="6">
        <v>1100120</v>
      </c>
      <c r="D115" s="17">
        <v>10000</v>
      </c>
      <c r="E115" s="17">
        <v>5000</v>
      </c>
      <c r="F115" s="17">
        <v>2000</v>
      </c>
      <c r="G115" s="17">
        <v>2000</v>
      </c>
      <c r="H115" s="17">
        <v>2000</v>
      </c>
      <c r="I115" s="17">
        <v>2000</v>
      </c>
      <c r="J115" s="17">
        <v>8000</v>
      </c>
      <c r="K115" s="17">
        <v>4000</v>
      </c>
      <c r="L115" s="17">
        <v>4000</v>
      </c>
      <c r="M115" s="17">
        <v>5000</v>
      </c>
      <c r="N115" s="17">
        <v>7000</v>
      </c>
      <c r="O115" s="17">
        <v>9000</v>
      </c>
      <c r="P115" s="9">
        <f t="shared" si="5"/>
        <v>60000</v>
      </c>
      <c r="Q115" s="10">
        <f t="shared" si="6"/>
        <v>0</v>
      </c>
      <c r="T115">
        <v>61</v>
      </c>
    </row>
    <row r="116" spans="1:20" ht="47.25" x14ac:dyDescent="0.25">
      <c r="A116" s="82" t="s">
        <v>136</v>
      </c>
      <c r="B116" s="81">
        <f>SUM(B117:B118)</f>
        <v>285600</v>
      </c>
      <c r="C116" s="6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9"/>
      <c r="Q116" s="10"/>
    </row>
    <row r="117" spans="1:20" ht="15.75" x14ac:dyDescent="0.25">
      <c r="A117" s="83" t="s">
        <v>137</v>
      </c>
      <c r="B117" s="89">
        <v>228000</v>
      </c>
      <c r="C117" s="6">
        <v>1100120</v>
      </c>
      <c r="D117" s="17">
        <v>84000</v>
      </c>
      <c r="E117" s="17">
        <v>24000</v>
      </c>
      <c r="F117" s="17">
        <v>18000</v>
      </c>
      <c r="G117" s="17">
        <v>6000</v>
      </c>
      <c r="H117" s="17">
        <v>6000</v>
      </c>
      <c r="I117" s="17">
        <v>12000</v>
      </c>
      <c r="J117" s="17">
        <v>12000</v>
      </c>
      <c r="K117" s="17">
        <v>6000</v>
      </c>
      <c r="L117" s="17">
        <v>12000</v>
      </c>
      <c r="M117" s="17">
        <v>12000</v>
      </c>
      <c r="N117" s="17">
        <v>18000</v>
      </c>
      <c r="O117" s="9">
        <v>18000</v>
      </c>
      <c r="P117" s="9">
        <f t="shared" si="5"/>
        <v>228000</v>
      </c>
      <c r="Q117" s="10">
        <f t="shared" si="6"/>
        <v>0</v>
      </c>
      <c r="T117">
        <v>62</v>
      </c>
    </row>
    <row r="118" spans="1:20" ht="30.75" x14ac:dyDescent="0.25">
      <c r="A118" s="83" t="s">
        <v>138</v>
      </c>
      <c r="B118" s="89">
        <v>57600</v>
      </c>
      <c r="C118" s="6">
        <v>1100120</v>
      </c>
      <c r="D118" s="17">
        <v>9000</v>
      </c>
      <c r="E118" s="17">
        <v>5400</v>
      </c>
      <c r="F118" s="17">
        <v>3600</v>
      </c>
      <c r="G118" s="17">
        <v>3600</v>
      </c>
      <c r="H118" s="17">
        <v>3600</v>
      </c>
      <c r="I118" s="17">
        <v>3600</v>
      </c>
      <c r="J118" s="17">
        <v>3600</v>
      </c>
      <c r="K118" s="17">
        <v>3600</v>
      </c>
      <c r="L118" s="17">
        <v>5400</v>
      </c>
      <c r="M118" s="17">
        <v>5400</v>
      </c>
      <c r="N118" s="17">
        <v>5400</v>
      </c>
      <c r="O118" s="9">
        <v>5400</v>
      </c>
      <c r="P118" s="9">
        <f t="shared" si="5"/>
        <v>57600</v>
      </c>
      <c r="Q118" s="10">
        <f t="shared" si="6"/>
        <v>0</v>
      </c>
      <c r="T118">
        <v>63</v>
      </c>
    </row>
    <row r="119" spans="1:20" ht="47.25" x14ac:dyDescent="0.25">
      <c r="A119" s="82" t="s">
        <v>139</v>
      </c>
      <c r="B119" s="81">
        <f>SUM(B120:B122)</f>
        <v>179693.94999999998</v>
      </c>
      <c r="C119" s="6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9"/>
      <c r="P119" s="9"/>
      <c r="Q119" s="10"/>
    </row>
    <row r="120" spans="1:20" ht="15.75" x14ac:dyDescent="0.25">
      <c r="A120" s="83" t="s">
        <v>29</v>
      </c>
      <c r="B120" s="84">
        <v>126290.93</v>
      </c>
      <c r="C120" s="6">
        <v>1100120</v>
      </c>
      <c r="D120" s="54">
        <v>6693.16</v>
      </c>
      <c r="E120" s="54">
        <v>11541.09</v>
      </c>
      <c r="F120" s="54">
        <v>9655.2900000000009</v>
      </c>
      <c r="G120" s="54">
        <v>8462.0300000000007</v>
      </c>
      <c r="H120" s="54">
        <v>10485.040000000001</v>
      </c>
      <c r="I120" s="54">
        <v>11026.72</v>
      </c>
      <c r="J120" s="54">
        <v>9698.83</v>
      </c>
      <c r="K120" s="54">
        <v>11414.77</v>
      </c>
      <c r="L120" s="54">
        <v>9624.2900000000009</v>
      </c>
      <c r="M120" s="54">
        <v>15009.38</v>
      </c>
      <c r="N120" s="54">
        <v>13503.75</v>
      </c>
      <c r="O120" s="54">
        <v>9176.58</v>
      </c>
      <c r="P120" s="9">
        <f t="shared" si="5"/>
        <v>126290.93000000001</v>
      </c>
      <c r="Q120" s="10">
        <f t="shared" si="6"/>
        <v>0</v>
      </c>
      <c r="T120">
        <v>64</v>
      </c>
    </row>
    <row r="121" spans="1:20" ht="15.75" x14ac:dyDescent="0.25">
      <c r="A121" s="83" t="s">
        <v>30</v>
      </c>
      <c r="B121" s="84">
        <v>6049.31</v>
      </c>
      <c r="C121" s="6">
        <v>1100120</v>
      </c>
      <c r="D121" s="54">
        <v>168.7</v>
      </c>
      <c r="E121" s="54">
        <v>337.4</v>
      </c>
      <c r="F121" s="54">
        <v>843.61</v>
      </c>
      <c r="G121" s="54">
        <v>168.7</v>
      </c>
      <c r="H121" s="54">
        <v>843.51</v>
      </c>
      <c r="I121" s="54">
        <v>1518.33</v>
      </c>
      <c r="J121" s="54">
        <v>500.54</v>
      </c>
      <c r="K121" s="54">
        <v>667.39</v>
      </c>
      <c r="L121" s="54">
        <v>166.84</v>
      </c>
      <c r="M121" s="54">
        <v>500.6</v>
      </c>
      <c r="N121" s="54">
        <v>0</v>
      </c>
      <c r="O121" s="54">
        <v>333.69</v>
      </c>
      <c r="P121" s="9">
        <f t="shared" si="5"/>
        <v>6049.31</v>
      </c>
      <c r="Q121" s="10">
        <f t="shared" si="6"/>
        <v>0</v>
      </c>
      <c r="T121">
        <v>65</v>
      </c>
    </row>
    <row r="122" spans="1:20" ht="30.75" x14ac:dyDescent="0.25">
      <c r="A122" s="83" t="s">
        <v>31</v>
      </c>
      <c r="B122" s="89">
        <v>47353.71</v>
      </c>
      <c r="C122" s="6">
        <v>1100120</v>
      </c>
      <c r="D122" s="10">
        <v>3322.86</v>
      </c>
      <c r="E122" s="10">
        <v>7022.87</v>
      </c>
      <c r="F122" s="10">
        <v>3398.29</v>
      </c>
      <c r="G122" s="10">
        <v>3477.66</v>
      </c>
      <c r="H122" s="10">
        <v>4835.3999999999996</v>
      </c>
      <c r="I122" s="10">
        <v>3549.15</v>
      </c>
      <c r="J122" s="10">
        <v>3926.3</v>
      </c>
      <c r="K122" s="10">
        <v>4680.6000000000004</v>
      </c>
      <c r="L122" s="10">
        <v>3519.15</v>
      </c>
      <c r="M122" s="10">
        <v>2970</v>
      </c>
      <c r="N122" s="10">
        <v>3549.15</v>
      </c>
      <c r="O122" s="10">
        <v>3102.28</v>
      </c>
      <c r="P122" s="9">
        <f t="shared" si="5"/>
        <v>47353.710000000006</v>
      </c>
      <c r="Q122" s="10">
        <f t="shared" si="6"/>
        <v>0</v>
      </c>
      <c r="T122">
        <v>66</v>
      </c>
    </row>
    <row r="123" spans="1:20" ht="15.75" x14ac:dyDescent="0.25">
      <c r="A123" s="82" t="s">
        <v>140</v>
      </c>
      <c r="B123" s="81">
        <f>SUM(B124:B125)</f>
        <v>8146864.6800000006</v>
      </c>
      <c r="C123" s="6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9"/>
      <c r="Q123" s="10"/>
    </row>
    <row r="124" spans="1:20" ht="15.75" x14ac:dyDescent="0.25">
      <c r="A124" s="83" t="s">
        <v>38</v>
      </c>
      <c r="B124" s="89">
        <v>7931898.9400000004</v>
      </c>
      <c r="C124" s="6">
        <v>1100120</v>
      </c>
      <c r="D124" s="42">
        <v>508599</v>
      </c>
      <c r="E124" s="18">
        <v>827999</v>
      </c>
      <c r="F124" s="42">
        <v>522785</v>
      </c>
      <c r="G124" s="42">
        <v>857434</v>
      </c>
      <c r="H124" s="42">
        <v>513241</v>
      </c>
      <c r="I124" s="18">
        <v>653467.26</v>
      </c>
      <c r="J124" s="42">
        <v>441361</v>
      </c>
      <c r="K124" s="42">
        <v>790882</v>
      </c>
      <c r="L124" s="42">
        <v>557573</v>
      </c>
      <c r="M124" s="42">
        <v>852372.68</v>
      </c>
      <c r="N124" s="42">
        <v>601536</v>
      </c>
      <c r="O124" s="42">
        <v>804649</v>
      </c>
      <c r="P124" s="9">
        <f t="shared" si="5"/>
        <v>7931898.9399999995</v>
      </c>
      <c r="Q124" s="10">
        <f t="shared" si="6"/>
        <v>0</v>
      </c>
      <c r="T124">
        <v>67</v>
      </c>
    </row>
    <row r="125" spans="1:20" ht="15.75" x14ac:dyDescent="0.25">
      <c r="A125" s="83" t="s">
        <v>22</v>
      </c>
      <c r="B125" s="84">
        <v>214965.74</v>
      </c>
      <c r="C125" s="6">
        <v>1100120</v>
      </c>
      <c r="D125" s="54">
        <v>132692.28</v>
      </c>
      <c r="E125" s="54">
        <v>59653.79</v>
      </c>
      <c r="F125" s="54">
        <v>7334.41</v>
      </c>
      <c r="G125" s="54">
        <v>2715.58</v>
      </c>
      <c r="H125" s="54">
        <v>2195.63</v>
      </c>
      <c r="I125" s="54">
        <v>2065.84</v>
      </c>
      <c r="J125" s="54">
        <v>1572.63</v>
      </c>
      <c r="K125" s="54">
        <v>943.26</v>
      </c>
      <c r="L125" s="54">
        <v>521.83000000000004</v>
      </c>
      <c r="M125" s="54">
        <v>715.71</v>
      </c>
      <c r="N125" s="54">
        <v>1430.4</v>
      </c>
      <c r="O125" s="54">
        <v>3124.38</v>
      </c>
      <c r="P125" s="9">
        <f t="shared" si="5"/>
        <v>214965.74</v>
      </c>
      <c r="Q125" s="10">
        <f t="shared" si="6"/>
        <v>0</v>
      </c>
      <c r="T125">
        <v>68</v>
      </c>
    </row>
    <row r="126" spans="1:20" ht="15.75" x14ac:dyDescent="0.25">
      <c r="A126" s="82" t="s">
        <v>141</v>
      </c>
      <c r="B126" s="84"/>
      <c r="C126" s="6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9"/>
      <c r="Q126" s="10"/>
    </row>
    <row r="127" spans="1:20" ht="15.75" x14ac:dyDescent="0.25">
      <c r="A127" s="80" t="s">
        <v>142</v>
      </c>
      <c r="B127" s="81">
        <v>0</v>
      </c>
      <c r="C127" s="6"/>
      <c r="D127" s="21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9"/>
      <c r="Q127" s="10"/>
    </row>
    <row r="128" spans="1:20" ht="15.75" x14ac:dyDescent="0.25">
      <c r="A128" s="80" t="s">
        <v>307</v>
      </c>
      <c r="B128" s="81">
        <v>0</v>
      </c>
      <c r="C128" s="6"/>
      <c r="D128" s="21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9"/>
      <c r="Q128" s="10"/>
    </row>
    <row r="129" spans="1:20" ht="15.75" x14ac:dyDescent="0.25">
      <c r="A129" s="80" t="s">
        <v>308</v>
      </c>
      <c r="B129" s="81">
        <v>0</v>
      </c>
      <c r="C129" s="6"/>
      <c r="D129" s="21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9"/>
      <c r="Q129" s="10"/>
    </row>
    <row r="130" spans="1:20" ht="63" x14ac:dyDescent="0.25">
      <c r="A130" s="80" t="s">
        <v>143</v>
      </c>
      <c r="B130" s="81">
        <v>0</v>
      </c>
      <c r="C130" s="6"/>
      <c r="D130" s="21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9"/>
      <c r="Q130" s="10"/>
    </row>
    <row r="131" spans="1:20" ht="47.25" x14ac:dyDescent="0.25">
      <c r="A131" s="80" t="s">
        <v>309</v>
      </c>
      <c r="B131" s="81">
        <v>0</v>
      </c>
      <c r="C131" s="6"/>
      <c r="D131" s="21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9"/>
      <c r="Q131" s="10"/>
    </row>
    <row r="132" spans="1:20" ht="31.5" x14ac:dyDescent="0.25">
      <c r="A132" s="80" t="s">
        <v>310</v>
      </c>
      <c r="B132" s="81">
        <v>0</v>
      </c>
      <c r="C132" s="6"/>
      <c r="D132" s="21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9"/>
      <c r="Q132" s="10"/>
    </row>
    <row r="133" spans="1:20" ht="15.75" x14ac:dyDescent="0.25">
      <c r="A133" s="91" t="s">
        <v>144</v>
      </c>
      <c r="B133" s="92">
        <f>B134+B186</f>
        <v>11143443.52</v>
      </c>
      <c r="C133" s="3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 t="s">
        <v>20</v>
      </c>
    </row>
    <row r="134" spans="1:20" ht="15.75" x14ac:dyDescent="0.25">
      <c r="A134" s="91" t="s">
        <v>216</v>
      </c>
      <c r="B134" s="92">
        <f>B135+B137+B153+B159+B164</f>
        <v>11143443.52</v>
      </c>
      <c r="C134" s="3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1:20" ht="15.75" x14ac:dyDescent="0.25">
      <c r="A135" s="101" t="s">
        <v>238</v>
      </c>
      <c r="B135" s="92">
        <f>B136</f>
        <v>1421523.68</v>
      </c>
      <c r="C135" s="3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20" ht="30.75" x14ac:dyDescent="0.25">
      <c r="A136" s="83" t="s">
        <v>239</v>
      </c>
      <c r="B136" s="89">
        <v>1421523.68</v>
      </c>
      <c r="C136" s="6">
        <v>1100120</v>
      </c>
      <c r="D136" s="10">
        <v>13409.79</v>
      </c>
      <c r="E136" s="10">
        <v>31327.11</v>
      </c>
      <c r="F136" s="10">
        <v>26078.5</v>
      </c>
      <c r="G136" s="10">
        <v>111778.45</v>
      </c>
      <c r="H136" s="10">
        <v>145033.26</v>
      </c>
      <c r="I136" s="10">
        <v>157600.6</v>
      </c>
      <c r="J136" s="10">
        <v>166715.57</v>
      </c>
      <c r="K136" s="10">
        <v>173670.7</v>
      </c>
      <c r="L136" s="10">
        <v>145722.10999999999</v>
      </c>
      <c r="M136" s="10">
        <v>161034.23000000001</v>
      </c>
      <c r="N136" s="10">
        <v>140287.45000000001</v>
      </c>
      <c r="O136" s="10">
        <v>148865.91</v>
      </c>
      <c r="P136" s="9">
        <f>SUM(D136:O136)</f>
        <v>1421523.68</v>
      </c>
      <c r="Q136" s="10">
        <f>B136-P136</f>
        <v>0</v>
      </c>
      <c r="T136">
        <v>69</v>
      </c>
    </row>
    <row r="137" spans="1:20" ht="47.25" x14ac:dyDescent="0.25">
      <c r="A137" s="82" t="s">
        <v>240</v>
      </c>
      <c r="B137" s="81">
        <f>SUM(B138:B152)</f>
        <v>2900526</v>
      </c>
      <c r="C137" s="6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9"/>
      <c r="Q137" s="10"/>
    </row>
    <row r="138" spans="1:20" ht="30.75" x14ac:dyDescent="0.25">
      <c r="A138" s="83" t="s">
        <v>241</v>
      </c>
      <c r="B138" s="89">
        <v>44460</v>
      </c>
      <c r="C138" s="6">
        <v>1100120</v>
      </c>
      <c r="D138" s="10">
        <v>4275</v>
      </c>
      <c r="E138" s="10">
        <v>3420</v>
      </c>
      <c r="F138" s="10">
        <v>4275</v>
      </c>
      <c r="G138" s="10">
        <v>3420</v>
      </c>
      <c r="H138" s="10">
        <v>3420</v>
      </c>
      <c r="I138" s="10">
        <v>3420</v>
      </c>
      <c r="J138" s="10">
        <v>4275</v>
      </c>
      <c r="K138" s="10">
        <v>3420</v>
      </c>
      <c r="L138" s="10">
        <v>3420</v>
      </c>
      <c r="M138" s="10">
        <v>3420</v>
      </c>
      <c r="N138" s="10">
        <v>3420</v>
      </c>
      <c r="O138" s="10">
        <v>4275</v>
      </c>
      <c r="P138" s="9">
        <f t="shared" ref="P138:P152" si="7">SUM(D138:O138)</f>
        <v>44460</v>
      </c>
      <c r="Q138" s="10">
        <f t="shared" ref="Q138:Q152" si="8">B138-P138</f>
        <v>0</v>
      </c>
      <c r="T138">
        <v>70</v>
      </c>
    </row>
    <row r="139" spans="1:20" ht="30.75" x14ac:dyDescent="0.25">
      <c r="A139" s="83" t="s">
        <v>242</v>
      </c>
      <c r="B139" s="89">
        <v>17420</v>
      </c>
      <c r="C139" s="6">
        <v>1100120</v>
      </c>
      <c r="D139" s="10">
        <v>1675</v>
      </c>
      <c r="E139" s="10">
        <v>1340</v>
      </c>
      <c r="F139" s="10">
        <v>1675</v>
      </c>
      <c r="G139" s="10">
        <v>1340</v>
      </c>
      <c r="H139" s="10">
        <v>1340</v>
      </c>
      <c r="I139" s="10">
        <v>1340</v>
      </c>
      <c r="J139" s="10">
        <v>1675</v>
      </c>
      <c r="K139" s="10">
        <v>1340</v>
      </c>
      <c r="L139" s="10">
        <v>1340</v>
      </c>
      <c r="M139" s="10">
        <v>1340</v>
      </c>
      <c r="N139" s="10">
        <v>1340</v>
      </c>
      <c r="O139" s="10">
        <v>1675</v>
      </c>
      <c r="P139" s="9">
        <f t="shared" si="7"/>
        <v>17420</v>
      </c>
      <c r="Q139" s="10">
        <f t="shared" si="8"/>
        <v>0</v>
      </c>
      <c r="T139">
        <v>71</v>
      </c>
    </row>
    <row r="140" spans="1:20" ht="30.75" x14ac:dyDescent="0.25">
      <c r="A140" s="83" t="s">
        <v>243</v>
      </c>
      <c r="B140" s="89">
        <v>163800</v>
      </c>
      <c r="C140" s="6">
        <v>1100120</v>
      </c>
      <c r="D140" s="10">
        <v>15750</v>
      </c>
      <c r="E140" s="10">
        <v>12600</v>
      </c>
      <c r="F140" s="10">
        <v>15750</v>
      </c>
      <c r="G140" s="10">
        <v>12600</v>
      </c>
      <c r="H140" s="10">
        <v>12600</v>
      </c>
      <c r="I140" s="10">
        <v>12600</v>
      </c>
      <c r="J140" s="10">
        <v>15750</v>
      </c>
      <c r="K140" s="10">
        <v>12600</v>
      </c>
      <c r="L140" s="10">
        <v>12600</v>
      </c>
      <c r="M140" s="10">
        <v>12600</v>
      </c>
      <c r="N140" s="10">
        <v>12600</v>
      </c>
      <c r="O140" s="10">
        <v>15750</v>
      </c>
      <c r="P140" s="9">
        <f t="shared" si="7"/>
        <v>163800</v>
      </c>
      <c r="Q140" s="10">
        <f t="shared" si="8"/>
        <v>0</v>
      </c>
      <c r="T140">
        <v>72</v>
      </c>
    </row>
    <row r="141" spans="1:20" ht="30.75" x14ac:dyDescent="0.25">
      <c r="A141" s="83" t="s">
        <v>244</v>
      </c>
      <c r="B141" s="89">
        <v>10320</v>
      </c>
      <c r="C141" s="6">
        <v>1100120</v>
      </c>
      <c r="D141" s="10">
        <v>860</v>
      </c>
      <c r="E141" s="10">
        <v>860</v>
      </c>
      <c r="F141" s="10">
        <v>860</v>
      </c>
      <c r="G141" s="10">
        <v>860</v>
      </c>
      <c r="H141" s="10">
        <v>860</v>
      </c>
      <c r="I141" s="10">
        <v>860</v>
      </c>
      <c r="J141" s="10">
        <v>860</v>
      </c>
      <c r="K141" s="10">
        <v>860</v>
      </c>
      <c r="L141" s="10">
        <v>860</v>
      </c>
      <c r="M141" s="10">
        <v>860</v>
      </c>
      <c r="N141" s="10">
        <v>860</v>
      </c>
      <c r="O141" s="10">
        <v>860</v>
      </c>
      <c r="P141" s="9">
        <f t="shared" si="7"/>
        <v>10320</v>
      </c>
      <c r="Q141" s="10">
        <f t="shared" si="8"/>
        <v>0</v>
      </c>
      <c r="T141">
        <v>73</v>
      </c>
    </row>
    <row r="142" spans="1:20" ht="15.75" x14ac:dyDescent="0.25">
      <c r="A142" s="83" t="s">
        <v>245</v>
      </c>
      <c r="B142" s="89">
        <v>10506</v>
      </c>
      <c r="C142" s="6">
        <v>1100120</v>
      </c>
      <c r="D142" s="10">
        <v>10506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9">
        <f t="shared" si="7"/>
        <v>10506</v>
      </c>
      <c r="Q142" s="10">
        <f t="shared" si="8"/>
        <v>0</v>
      </c>
      <c r="T142">
        <v>74</v>
      </c>
    </row>
    <row r="143" spans="1:20" ht="15.75" x14ac:dyDescent="0.25">
      <c r="A143" s="83" t="s">
        <v>246</v>
      </c>
      <c r="B143" s="89">
        <v>727200</v>
      </c>
      <c r="C143" s="6">
        <v>1100120</v>
      </c>
      <c r="D143" s="13">
        <v>90600</v>
      </c>
      <c r="E143" s="13">
        <v>50600</v>
      </c>
      <c r="F143" s="13">
        <v>40600</v>
      </c>
      <c r="G143" s="13">
        <v>40600</v>
      </c>
      <c r="H143" s="13">
        <v>50600</v>
      </c>
      <c r="I143" s="13">
        <v>60600</v>
      </c>
      <c r="J143" s="13">
        <v>55600</v>
      </c>
      <c r="K143" s="13">
        <v>50600</v>
      </c>
      <c r="L143" s="13">
        <v>55600</v>
      </c>
      <c r="M143" s="13">
        <v>50600</v>
      </c>
      <c r="N143" s="13">
        <v>60600</v>
      </c>
      <c r="O143" s="13">
        <v>120600</v>
      </c>
      <c r="P143" s="9">
        <f t="shared" si="7"/>
        <v>727200</v>
      </c>
      <c r="Q143" s="10">
        <f t="shared" si="8"/>
        <v>0</v>
      </c>
      <c r="T143">
        <v>75</v>
      </c>
    </row>
    <row r="144" spans="1:20" ht="15.75" x14ac:dyDescent="0.25">
      <c r="A144" s="83" t="s">
        <v>247</v>
      </c>
      <c r="B144" s="89">
        <v>547000</v>
      </c>
      <c r="C144" s="6">
        <v>1100120</v>
      </c>
      <c r="D144" s="10">
        <v>41000</v>
      </c>
      <c r="E144" s="10">
        <v>48000</v>
      </c>
      <c r="F144" s="10">
        <v>44000</v>
      </c>
      <c r="G144" s="10">
        <v>45000</v>
      </c>
      <c r="H144" s="10">
        <v>45000</v>
      </c>
      <c r="I144" s="10">
        <v>45000</v>
      </c>
      <c r="J144" s="10">
        <v>45000</v>
      </c>
      <c r="K144" s="10">
        <v>45000</v>
      </c>
      <c r="L144" s="10">
        <v>48000</v>
      </c>
      <c r="M144" s="10">
        <v>45000</v>
      </c>
      <c r="N144" s="10">
        <v>48000</v>
      </c>
      <c r="O144" s="10">
        <v>48000</v>
      </c>
      <c r="P144" s="9">
        <f t="shared" si="7"/>
        <v>547000</v>
      </c>
      <c r="Q144" s="10">
        <f t="shared" si="8"/>
        <v>0</v>
      </c>
      <c r="T144">
        <v>76</v>
      </c>
    </row>
    <row r="145" spans="1:20" ht="15.75" x14ac:dyDescent="0.25">
      <c r="A145" s="83" t="s">
        <v>248</v>
      </c>
      <c r="B145" s="89">
        <v>175200</v>
      </c>
      <c r="C145" s="6">
        <v>1100120</v>
      </c>
      <c r="D145" s="44">
        <v>14600</v>
      </c>
      <c r="E145" s="44">
        <v>14600</v>
      </c>
      <c r="F145" s="44">
        <v>14600</v>
      </c>
      <c r="G145" s="44">
        <v>14600</v>
      </c>
      <c r="H145" s="44">
        <v>14600</v>
      </c>
      <c r="I145" s="44">
        <v>14600</v>
      </c>
      <c r="J145" s="44">
        <v>14600</v>
      </c>
      <c r="K145" s="44">
        <v>14600</v>
      </c>
      <c r="L145" s="44">
        <v>14600</v>
      </c>
      <c r="M145" s="44">
        <v>14600</v>
      </c>
      <c r="N145" s="44">
        <v>14600</v>
      </c>
      <c r="O145" s="44">
        <v>14600</v>
      </c>
      <c r="P145" s="9">
        <f t="shared" si="7"/>
        <v>175200</v>
      </c>
      <c r="Q145" s="10">
        <f t="shared" si="8"/>
        <v>0</v>
      </c>
      <c r="T145">
        <v>77</v>
      </c>
    </row>
    <row r="146" spans="1:20" ht="30.75" x14ac:dyDescent="0.25">
      <c r="A146" s="83" t="s">
        <v>249</v>
      </c>
      <c r="B146" s="89">
        <v>956000</v>
      </c>
      <c r="C146" s="6">
        <v>1100120</v>
      </c>
      <c r="D146" s="10">
        <v>60000</v>
      </c>
      <c r="E146" s="10">
        <v>75000</v>
      </c>
      <c r="F146" s="10">
        <v>85000</v>
      </c>
      <c r="G146" s="10">
        <v>90000</v>
      </c>
      <c r="H146" s="10">
        <v>65000</v>
      </c>
      <c r="I146" s="10">
        <v>70000</v>
      </c>
      <c r="J146" s="10">
        <v>66000</v>
      </c>
      <c r="K146" s="10">
        <v>85000</v>
      </c>
      <c r="L146" s="10">
        <v>90000</v>
      </c>
      <c r="M146" s="10">
        <v>90000</v>
      </c>
      <c r="N146" s="10">
        <v>90000</v>
      </c>
      <c r="O146" s="10">
        <v>90000</v>
      </c>
      <c r="P146" s="9">
        <f t="shared" si="7"/>
        <v>956000</v>
      </c>
      <c r="Q146" s="10">
        <f t="shared" si="8"/>
        <v>0</v>
      </c>
      <c r="T146">
        <v>78</v>
      </c>
    </row>
    <row r="147" spans="1:20" ht="30.75" x14ac:dyDescent="0.25">
      <c r="A147" s="83" t="s">
        <v>250</v>
      </c>
      <c r="B147" s="102">
        <v>50160</v>
      </c>
      <c r="C147" s="6">
        <v>1100120</v>
      </c>
      <c r="D147" s="13">
        <v>6090</v>
      </c>
      <c r="E147" s="13">
        <v>3995</v>
      </c>
      <c r="F147" s="13">
        <v>7090</v>
      </c>
      <c r="G147" s="13">
        <v>4200</v>
      </c>
      <c r="H147" s="13">
        <v>3470</v>
      </c>
      <c r="I147" s="13">
        <v>2690</v>
      </c>
      <c r="J147" s="13">
        <v>4660</v>
      </c>
      <c r="K147" s="13">
        <v>3830</v>
      </c>
      <c r="L147" s="13">
        <v>3240</v>
      </c>
      <c r="M147" s="13">
        <v>3110</v>
      </c>
      <c r="N147" s="13">
        <v>3945</v>
      </c>
      <c r="O147" s="13">
        <v>3840</v>
      </c>
      <c r="P147" s="9">
        <f t="shared" si="7"/>
        <v>50160</v>
      </c>
      <c r="Q147" s="10">
        <f t="shared" si="8"/>
        <v>0</v>
      </c>
      <c r="T147">
        <v>79</v>
      </c>
    </row>
    <row r="148" spans="1:20" ht="15.75" x14ac:dyDescent="0.25">
      <c r="A148" s="83" t="s">
        <v>251</v>
      </c>
      <c r="B148" s="89">
        <v>133400</v>
      </c>
      <c r="C148" s="6">
        <v>1100120</v>
      </c>
      <c r="D148" s="44">
        <v>18500</v>
      </c>
      <c r="E148" s="44">
        <v>4100</v>
      </c>
      <c r="F148" s="44">
        <v>5800</v>
      </c>
      <c r="G148" s="44">
        <v>19200</v>
      </c>
      <c r="H148" s="44">
        <v>19200</v>
      </c>
      <c r="I148" s="44">
        <v>5900</v>
      </c>
      <c r="J148" s="44">
        <v>5500</v>
      </c>
      <c r="K148" s="44">
        <v>5800</v>
      </c>
      <c r="L148" s="44">
        <v>19200</v>
      </c>
      <c r="M148" s="44">
        <v>19200</v>
      </c>
      <c r="N148" s="44">
        <v>5500</v>
      </c>
      <c r="O148" s="44">
        <v>5500</v>
      </c>
      <c r="P148" s="9">
        <f t="shared" si="7"/>
        <v>133400</v>
      </c>
      <c r="Q148" s="10">
        <f t="shared" si="8"/>
        <v>0</v>
      </c>
      <c r="T148">
        <v>80</v>
      </c>
    </row>
    <row r="149" spans="1:20" ht="30.75" x14ac:dyDescent="0.25">
      <c r="A149" s="83" t="s">
        <v>252</v>
      </c>
      <c r="B149" s="89">
        <v>18060</v>
      </c>
      <c r="C149" s="6">
        <v>1100120</v>
      </c>
      <c r="D149" s="44">
        <v>2240</v>
      </c>
      <c r="E149" s="44">
        <v>0</v>
      </c>
      <c r="F149" s="44">
        <v>1540</v>
      </c>
      <c r="G149" s="44">
        <v>1680</v>
      </c>
      <c r="H149" s="44">
        <v>1540</v>
      </c>
      <c r="I149" s="44">
        <v>0</v>
      </c>
      <c r="J149" s="44">
        <v>2380</v>
      </c>
      <c r="K149" s="44">
        <v>1540</v>
      </c>
      <c r="L149" s="44">
        <v>1540</v>
      </c>
      <c r="M149" s="44">
        <v>1680</v>
      </c>
      <c r="N149" s="44">
        <v>1540</v>
      </c>
      <c r="O149" s="44">
        <v>2380</v>
      </c>
      <c r="P149" s="9">
        <f t="shared" si="7"/>
        <v>18060</v>
      </c>
      <c r="Q149" s="10">
        <f t="shared" si="8"/>
        <v>0</v>
      </c>
      <c r="T149">
        <v>81</v>
      </c>
    </row>
    <row r="150" spans="1:20" ht="15.75" x14ac:dyDescent="0.25">
      <c r="A150" s="83" t="s">
        <v>253</v>
      </c>
      <c r="B150" s="89">
        <v>6000</v>
      </c>
      <c r="C150" s="6">
        <v>1100120</v>
      </c>
      <c r="D150" s="44">
        <v>600</v>
      </c>
      <c r="E150" s="44">
        <v>600</v>
      </c>
      <c r="F150" s="44">
        <v>0</v>
      </c>
      <c r="G150" s="44">
        <v>0</v>
      </c>
      <c r="H150" s="44">
        <v>1800</v>
      </c>
      <c r="I150" s="44">
        <v>0</v>
      </c>
      <c r="J150" s="44">
        <v>0</v>
      </c>
      <c r="K150" s="44">
        <v>600</v>
      </c>
      <c r="L150" s="44">
        <v>600</v>
      </c>
      <c r="M150" s="44">
        <v>0</v>
      </c>
      <c r="N150" s="44">
        <v>0</v>
      </c>
      <c r="O150" s="44">
        <v>1800</v>
      </c>
      <c r="P150" s="9">
        <f t="shared" si="7"/>
        <v>6000</v>
      </c>
      <c r="Q150" s="10">
        <f t="shared" si="8"/>
        <v>0</v>
      </c>
      <c r="T150">
        <v>82</v>
      </c>
    </row>
    <row r="151" spans="1:20" ht="15.75" x14ac:dyDescent="0.25">
      <c r="A151" s="83" t="s">
        <v>254</v>
      </c>
      <c r="B151" s="89">
        <v>17000</v>
      </c>
      <c r="C151" s="6">
        <v>1100120</v>
      </c>
      <c r="D151" s="10">
        <v>1500</v>
      </c>
      <c r="E151" s="10">
        <v>1500</v>
      </c>
      <c r="F151" s="10">
        <v>1000</v>
      </c>
      <c r="G151" s="10">
        <v>1000</v>
      </c>
      <c r="H151" s="10">
        <v>2000</v>
      </c>
      <c r="I151" s="10">
        <v>1500</v>
      </c>
      <c r="J151" s="10">
        <v>1500</v>
      </c>
      <c r="K151" s="10">
        <v>1500</v>
      </c>
      <c r="L151" s="10">
        <v>2500</v>
      </c>
      <c r="M151" s="10">
        <v>1000</v>
      </c>
      <c r="N151" s="10">
        <v>1000</v>
      </c>
      <c r="O151" s="10">
        <v>1000</v>
      </c>
      <c r="P151" s="9">
        <f t="shared" si="7"/>
        <v>17000</v>
      </c>
      <c r="Q151" s="10">
        <f t="shared" si="8"/>
        <v>0</v>
      </c>
      <c r="T151">
        <v>83</v>
      </c>
    </row>
    <row r="152" spans="1:20" ht="15.75" x14ac:dyDescent="0.25">
      <c r="A152" s="83" t="s">
        <v>255</v>
      </c>
      <c r="B152" s="89">
        <v>24000</v>
      </c>
      <c r="C152" s="6">
        <v>1100120</v>
      </c>
      <c r="D152" s="44">
        <v>2000</v>
      </c>
      <c r="E152" s="44">
        <v>2000</v>
      </c>
      <c r="F152" s="44">
        <v>2000</v>
      </c>
      <c r="G152" s="44">
        <v>2000</v>
      </c>
      <c r="H152" s="44">
        <v>2000</v>
      </c>
      <c r="I152" s="44">
        <v>2000</v>
      </c>
      <c r="J152" s="44">
        <v>2000</v>
      </c>
      <c r="K152" s="44">
        <v>2000</v>
      </c>
      <c r="L152" s="44">
        <v>2000</v>
      </c>
      <c r="M152" s="44">
        <v>2000</v>
      </c>
      <c r="N152" s="44">
        <v>2000</v>
      </c>
      <c r="O152" s="44">
        <v>2000</v>
      </c>
      <c r="P152" s="9">
        <f t="shared" si="7"/>
        <v>24000</v>
      </c>
      <c r="Q152" s="10">
        <f t="shared" si="8"/>
        <v>0</v>
      </c>
      <c r="T152">
        <v>84</v>
      </c>
    </row>
    <row r="153" spans="1:20" ht="15.75" x14ac:dyDescent="0.25">
      <c r="A153" s="82" t="s">
        <v>256</v>
      </c>
      <c r="B153" s="81">
        <f>SUM(B154:B158)</f>
        <v>210394.9</v>
      </c>
      <c r="C153" s="6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9"/>
      <c r="Q153" s="10"/>
    </row>
    <row r="154" spans="1:20" ht="15.75" x14ac:dyDescent="0.25">
      <c r="A154" s="83" t="s">
        <v>258</v>
      </c>
      <c r="B154" s="89">
        <v>15600</v>
      </c>
      <c r="C154" s="6">
        <v>1400320</v>
      </c>
      <c r="D154" s="10">
        <v>1300</v>
      </c>
      <c r="E154" s="10">
        <v>1300</v>
      </c>
      <c r="F154" s="10">
        <v>1300</v>
      </c>
      <c r="G154" s="10">
        <v>1300</v>
      </c>
      <c r="H154" s="10">
        <v>1300</v>
      </c>
      <c r="I154" s="10">
        <v>1300</v>
      </c>
      <c r="J154" s="10">
        <v>1300</v>
      </c>
      <c r="K154" s="10">
        <v>1300</v>
      </c>
      <c r="L154" s="10">
        <v>1300</v>
      </c>
      <c r="M154" s="10">
        <v>1300</v>
      </c>
      <c r="N154" s="10">
        <v>1300</v>
      </c>
      <c r="O154" s="10">
        <v>1300</v>
      </c>
      <c r="P154" s="9">
        <f>SUM(D154:O154)</f>
        <v>15600</v>
      </c>
      <c r="Q154" s="10">
        <f>B154-P154</f>
        <v>0</v>
      </c>
      <c r="T154">
        <v>85</v>
      </c>
    </row>
    <row r="155" spans="1:20" ht="15.75" x14ac:dyDescent="0.25">
      <c r="A155" s="83" t="s">
        <v>259</v>
      </c>
      <c r="B155" s="84">
        <v>22383.9</v>
      </c>
      <c r="C155" s="6">
        <v>1100120</v>
      </c>
      <c r="D155" s="54">
        <v>1063.1199999999999</v>
      </c>
      <c r="E155" s="54">
        <v>1905.75</v>
      </c>
      <c r="F155" s="54">
        <v>1623.83</v>
      </c>
      <c r="G155" s="54">
        <v>1351.35</v>
      </c>
      <c r="H155" s="54">
        <v>1733.55</v>
      </c>
      <c r="I155" s="54">
        <v>1665.3</v>
      </c>
      <c r="J155" s="54">
        <v>1444.5</v>
      </c>
      <c r="K155" s="54">
        <v>1687.5</v>
      </c>
      <c r="L155" s="54">
        <v>3294</v>
      </c>
      <c r="M155" s="54">
        <v>3064.5</v>
      </c>
      <c r="N155" s="54">
        <v>2133</v>
      </c>
      <c r="O155" s="54">
        <v>1417.5</v>
      </c>
      <c r="P155" s="9">
        <f>SUM(D155:O155)</f>
        <v>22383.9</v>
      </c>
      <c r="Q155" s="10">
        <f>B155-P155</f>
        <v>0</v>
      </c>
      <c r="T155">
        <v>86</v>
      </c>
    </row>
    <row r="156" spans="1:20" ht="30.75" x14ac:dyDescent="0.25">
      <c r="A156" s="83" t="s">
        <v>260</v>
      </c>
      <c r="B156" s="89">
        <v>163000</v>
      </c>
      <c r="C156" s="6">
        <v>1100120</v>
      </c>
      <c r="D156" s="17">
        <v>19000</v>
      </c>
      <c r="E156" s="17">
        <v>20000</v>
      </c>
      <c r="F156" s="17">
        <v>22000</v>
      </c>
      <c r="G156" s="17">
        <v>18000</v>
      </c>
      <c r="H156" s="17">
        <v>15000</v>
      </c>
      <c r="I156" s="17">
        <v>16000</v>
      </c>
      <c r="J156" s="17">
        <v>13000</v>
      </c>
      <c r="K156" s="17">
        <v>11000</v>
      </c>
      <c r="L156" s="17">
        <v>7000</v>
      </c>
      <c r="M156" s="17">
        <v>7000</v>
      </c>
      <c r="N156" s="17">
        <v>7000</v>
      </c>
      <c r="O156" s="17">
        <v>8000</v>
      </c>
      <c r="P156" s="9">
        <f>SUM(D156:O156)</f>
        <v>163000</v>
      </c>
      <c r="Q156" s="10">
        <f>B156-P156</f>
        <v>0</v>
      </c>
      <c r="T156">
        <v>87</v>
      </c>
    </row>
    <row r="157" spans="1:20" ht="15.75" x14ac:dyDescent="0.25">
      <c r="A157" s="83" t="s">
        <v>261</v>
      </c>
      <c r="B157" s="89">
        <v>7791</v>
      </c>
      <c r="C157" s="6">
        <v>1100120</v>
      </c>
      <c r="D157" s="10">
        <v>0</v>
      </c>
      <c r="E157" s="10">
        <v>1298.5</v>
      </c>
      <c r="F157" s="10">
        <v>0</v>
      </c>
      <c r="G157" s="10">
        <v>1298.5</v>
      </c>
      <c r="H157" s="10">
        <v>0</v>
      </c>
      <c r="I157" s="10">
        <v>1298.5</v>
      </c>
      <c r="J157" s="10">
        <v>0</v>
      </c>
      <c r="K157" s="10">
        <v>1298.5</v>
      </c>
      <c r="L157" s="10">
        <v>0</v>
      </c>
      <c r="M157" s="10">
        <v>1298.5</v>
      </c>
      <c r="N157" s="10">
        <v>0</v>
      </c>
      <c r="O157" s="10">
        <v>1298.5</v>
      </c>
      <c r="P157" s="9">
        <f>SUM(D157:O157)</f>
        <v>7791</v>
      </c>
      <c r="Q157" s="10">
        <f>B157-P157</f>
        <v>0</v>
      </c>
      <c r="T157">
        <v>88</v>
      </c>
    </row>
    <row r="158" spans="1:20" ht="15.75" x14ac:dyDescent="0.25">
      <c r="A158" s="83" t="s">
        <v>262</v>
      </c>
      <c r="B158" s="89">
        <v>1620</v>
      </c>
      <c r="C158" s="6">
        <v>1100120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810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810</v>
      </c>
      <c r="P158" s="9">
        <f>SUM(D158:O158)</f>
        <v>1620</v>
      </c>
      <c r="Q158" s="10">
        <f>B158-P158</f>
        <v>0</v>
      </c>
      <c r="T158">
        <v>89</v>
      </c>
    </row>
    <row r="159" spans="1:20" ht="31.5" x14ac:dyDescent="0.25">
      <c r="A159" s="82" t="s">
        <v>257</v>
      </c>
      <c r="B159" s="81">
        <f>B160</f>
        <v>1451300</v>
      </c>
      <c r="C159" s="6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9"/>
      <c r="Q159" s="10"/>
    </row>
    <row r="160" spans="1:20" ht="15.75" x14ac:dyDescent="0.25">
      <c r="A160" s="83" t="s">
        <v>263</v>
      </c>
      <c r="B160" s="89">
        <v>1451300</v>
      </c>
      <c r="C160" s="6">
        <v>1100120</v>
      </c>
      <c r="D160" s="10">
        <v>103500</v>
      </c>
      <c r="E160" s="10">
        <v>138000</v>
      </c>
      <c r="F160" s="10">
        <v>138000</v>
      </c>
      <c r="G160" s="10">
        <v>124200</v>
      </c>
      <c r="H160" s="10">
        <v>128800</v>
      </c>
      <c r="I160" s="10">
        <v>124200</v>
      </c>
      <c r="J160" s="10">
        <v>115000</v>
      </c>
      <c r="K160" s="10">
        <v>115000</v>
      </c>
      <c r="L160" s="10">
        <v>115000</v>
      </c>
      <c r="M160" s="10">
        <v>133400</v>
      </c>
      <c r="N160" s="10">
        <v>128800</v>
      </c>
      <c r="O160" s="10">
        <v>87400</v>
      </c>
      <c r="P160" s="9">
        <f>SUM(D160:O160)</f>
        <v>1451300</v>
      </c>
      <c r="Q160" s="10">
        <f>B160-P160</f>
        <v>0</v>
      </c>
      <c r="T160">
        <v>90</v>
      </c>
    </row>
    <row r="161" spans="1:20" s="72" customFormat="1" ht="31.5" x14ac:dyDescent="0.25">
      <c r="A161" s="82" t="s">
        <v>311</v>
      </c>
      <c r="B161" s="81"/>
      <c r="C161" s="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71"/>
      <c r="Q161" s="45"/>
    </row>
    <row r="162" spans="1:20" s="72" customFormat="1" ht="15.75" x14ac:dyDescent="0.25">
      <c r="A162" s="82" t="s">
        <v>312</v>
      </c>
      <c r="B162" s="81"/>
      <c r="C162" s="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71"/>
      <c r="Q162" s="45"/>
    </row>
    <row r="163" spans="1:20" s="72" customFormat="1" ht="15.75" x14ac:dyDescent="0.25">
      <c r="A163" s="82" t="s">
        <v>313</v>
      </c>
      <c r="B163" s="81"/>
      <c r="C163" s="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71"/>
      <c r="Q163" s="45"/>
    </row>
    <row r="164" spans="1:20" ht="15.75" x14ac:dyDescent="0.25">
      <c r="A164" s="82" t="s">
        <v>264</v>
      </c>
      <c r="B164" s="81">
        <f>SUM(B165:B185)</f>
        <v>5159698.9400000004</v>
      </c>
      <c r="C164" s="6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9"/>
      <c r="Q164" s="10"/>
    </row>
    <row r="165" spans="1:20" ht="15.75" x14ac:dyDescent="0.25">
      <c r="A165" s="83" t="s">
        <v>265</v>
      </c>
      <c r="B165" s="89">
        <v>82000</v>
      </c>
      <c r="C165" s="6">
        <v>1100120</v>
      </c>
      <c r="D165" s="17">
        <v>12000</v>
      </c>
      <c r="E165" s="17">
        <v>10000</v>
      </c>
      <c r="F165" s="17">
        <v>8000</v>
      </c>
      <c r="G165" s="17">
        <v>6000</v>
      </c>
      <c r="H165" s="17">
        <v>4000</v>
      </c>
      <c r="I165" s="17">
        <v>4000</v>
      </c>
      <c r="J165" s="17">
        <v>4000</v>
      </c>
      <c r="K165" s="17">
        <v>4000</v>
      </c>
      <c r="L165" s="17">
        <v>6000</v>
      </c>
      <c r="M165" s="17">
        <v>6000</v>
      </c>
      <c r="N165" s="17">
        <v>8000</v>
      </c>
      <c r="O165" s="17">
        <v>10000</v>
      </c>
      <c r="P165" s="9">
        <f t="shared" ref="P165:P185" si="9">SUM(D165:O165)</f>
        <v>82000</v>
      </c>
      <c r="Q165" s="10">
        <f t="shared" ref="Q165:Q185" si="10">B165-P165</f>
        <v>0</v>
      </c>
      <c r="T165">
        <v>91</v>
      </c>
    </row>
    <row r="166" spans="1:20" ht="15.75" x14ac:dyDescent="0.25">
      <c r="A166" s="83" t="s">
        <v>282</v>
      </c>
      <c r="B166" s="89">
        <v>379000</v>
      </c>
      <c r="C166" s="6">
        <v>1100120</v>
      </c>
      <c r="D166" s="43">
        <v>38000</v>
      </c>
      <c r="E166" s="43">
        <v>37000</v>
      </c>
      <c r="F166" s="43">
        <v>40000</v>
      </c>
      <c r="G166" s="43">
        <v>50000</v>
      </c>
      <c r="H166" s="43">
        <v>60000</v>
      </c>
      <c r="I166" s="43">
        <v>40000</v>
      </c>
      <c r="J166" s="43">
        <v>20000</v>
      </c>
      <c r="K166" s="43">
        <v>19000</v>
      </c>
      <c r="L166" s="43">
        <v>15000</v>
      </c>
      <c r="M166" s="43">
        <v>20000</v>
      </c>
      <c r="N166" s="43">
        <v>20000</v>
      </c>
      <c r="O166" s="43">
        <v>20000</v>
      </c>
      <c r="P166" s="9">
        <f t="shared" si="9"/>
        <v>379000</v>
      </c>
      <c r="Q166" s="10">
        <f t="shared" si="10"/>
        <v>0</v>
      </c>
      <c r="T166">
        <v>92</v>
      </c>
    </row>
    <row r="167" spans="1:20" ht="15.75" x14ac:dyDescent="0.25">
      <c r="A167" s="83" t="s">
        <v>283</v>
      </c>
      <c r="B167" s="89">
        <v>1360000</v>
      </c>
      <c r="C167" s="6">
        <v>1100120</v>
      </c>
      <c r="D167" s="17">
        <v>216000</v>
      </c>
      <c r="E167" s="17">
        <v>121000</v>
      </c>
      <c r="F167" s="17">
        <v>101000</v>
      </c>
      <c r="G167" s="17">
        <v>101000</v>
      </c>
      <c r="H167" s="17">
        <v>101000</v>
      </c>
      <c r="I167" s="17">
        <v>86000</v>
      </c>
      <c r="J167" s="17">
        <v>86000</v>
      </c>
      <c r="K167" s="17">
        <v>94000</v>
      </c>
      <c r="L167" s="17">
        <v>101000</v>
      </c>
      <c r="M167" s="17">
        <v>106000</v>
      </c>
      <c r="N167" s="17">
        <v>116000</v>
      </c>
      <c r="O167" s="17">
        <v>131000</v>
      </c>
      <c r="P167" s="9">
        <f t="shared" si="9"/>
        <v>1360000</v>
      </c>
      <c r="Q167" s="10">
        <f t="shared" si="10"/>
        <v>0</v>
      </c>
      <c r="T167">
        <v>93</v>
      </c>
    </row>
    <row r="168" spans="1:20" ht="15.75" x14ac:dyDescent="0.25">
      <c r="A168" s="83" t="s">
        <v>284</v>
      </c>
      <c r="B168" s="89">
        <v>13785.81</v>
      </c>
      <c r="C168" s="6">
        <v>1100120</v>
      </c>
      <c r="D168" s="57">
        <v>984.7</v>
      </c>
      <c r="E168" s="57">
        <v>984.7</v>
      </c>
      <c r="F168" s="57">
        <v>984.7</v>
      </c>
      <c r="G168" s="57">
        <v>984.7</v>
      </c>
      <c r="H168" s="57">
        <v>1969.4</v>
      </c>
      <c r="I168" s="57">
        <v>984.7</v>
      </c>
      <c r="J168" s="57">
        <v>984.7</v>
      </c>
      <c r="K168" s="57">
        <v>1969.4</v>
      </c>
      <c r="L168" s="57">
        <v>974.7</v>
      </c>
      <c r="M168" s="57">
        <v>984.7</v>
      </c>
      <c r="N168" s="57">
        <v>984.7</v>
      </c>
      <c r="O168" s="57">
        <v>994.71</v>
      </c>
      <c r="P168" s="9">
        <f t="shared" si="9"/>
        <v>13785.810000000001</v>
      </c>
      <c r="Q168" s="10">
        <f t="shared" si="10"/>
        <v>0</v>
      </c>
      <c r="T168">
        <v>94</v>
      </c>
    </row>
    <row r="169" spans="1:20" ht="15.75" x14ac:dyDescent="0.25">
      <c r="A169" s="83" t="s">
        <v>285</v>
      </c>
      <c r="B169" s="89">
        <v>1586496</v>
      </c>
      <c r="C169" s="6">
        <v>1100120</v>
      </c>
      <c r="D169" s="41">
        <v>130646</v>
      </c>
      <c r="E169" s="41">
        <v>129114</v>
      </c>
      <c r="F169" s="41">
        <v>138714</v>
      </c>
      <c r="G169" s="41">
        <v>129146</v>
      </c>
      <c r="H169" s="41">
        <v>138614</v>
      </c>
      <c r="I169" s="41">
        <v>130514</v>
      </c>
      <c r="J169" s="41">
        <v>130446</v>
      </c>
      <c r="K169" s="41">
        <v>130314</v>
      </c>
      <c r="L169" s="41">
        <v>130114</v>
      </c>
      <c r="M169" s="41">
        <v>129846</v>
      </c>
      <c r="N169" s="41">
        <v>134814</v>
      </c>
      <c r="O169" s="41">
        <v>134214</v>
      </c>
      <c r="P169" s="9">
        <f t="shared" si="9"/>
        <v>1586496</v>
      </c>
      <c r="Q169" s="10">
        <f t="shared" si="10"/>
        <v>0</v>
      </c>
      <c r="T169">
        <v>95</v>
      </c>
    </row>
    <row r="170" spans="1:20" ht="15.75" x14ac:dyDescent="0.25">
      <c r="A170" s="83" t="s">
        <v>266</v>
      </c>
      <c r="B170" s="89">
        <v>147000</v>
      </c>
      <c r="C170" s="6">
        <v>1100120</v>
      </c>
      <c r="D170" s="44">
        <v>13800</v>
      </c>
      <c r="E170" s="44">
        <v>12000</v>
      </c>
      <c r="F170" s="44">
        <v>12300</v>
      </c>
      <c r="G170" s="44">
        <v>11700</v>
      </c>
      <c r="H170" s="44">
        <v>11700</v>
      </c>
      <c r="I170" s="44">
        <v>12300</v>
      </c>
      <c r="J170" s="44">
        <v>12600</v>
      </c>
      <c r="K170" s="44">
        <v>12300</v>
      </c>
      <c r="L170" s="44">
        <v>11700</v>
      </c>
      <c r="M170" s="44">
        <v>11700</v>
      </c>
      <c r="N170" s="44">
        <v>12300</v>
      </c>
      <c r="O170" s="44">
        <v>12600</v>
      </c>
      <c r="P170" s="9">
        <f t="shared" si="9"/>
        <v>147000</v>
      </c>
      <c r="Q170" s="10">
        <f t="shared" si="10"/>
        <v>0</v>
      </c>
      <c r="T170">
        <v>96</v>
      </c>
    </row>
    <row r="171" spans="1:20" ht="15.75" x14ac:dyDescent="0.25">
      <c r="A171" s="83" t="s">
        <v>267</v>
      </c>
      <c r="B171" s="89">
        <v>76000</v>
      </c>
      <c r="C171" s="6">
        <v>1100120</v>
      </c>
      <c r="D171" s="44">
        <v>4000</v>
      </c>
      <c r="E171" s="44">
        <v>10000</v>
      </c>
      <c r="F171" s="44">
        <v>9000</v>
      </c>
      <c r="G171" s="44">
        <v>4500</v>
      </c>
      <c r="H171" s="44">
        <v>6000</v>
      </c>
      <c r="I171" s="44">
        <v>6000</v>
      </c>
      <c r="J171" s="44">
        <v>6000</v>
      </c>
      <c r="K171" s="44">
        <v>9000</v>
      </c>
      <c r="L171" s="44">
        <v>4500</v>
      </c>
      <c r="M171" s="44">
        <v>6000</v>
      </c>
      <c r="N171" s="44">
        <v>5000</v>
      </c>
      <c r="O171" s="44">
        <v>6000</v>
      </c>
      <c r="P171" s="9">
        <f t="shared" si="9"/>
        <v>76000</v>
      </c>
      <c r="Q171" s="10">
        <f t="shared" si="10"/>
        <v>0</v>
      </c>
      <c r="T171">
        <v>97</v>
      </c>
    </row>
    <row r="172" spans="1:20" ht="15.75" x14ac:dyDescent="0.25">
      <c r="A172" s="83" t="s">
        <v>268</v>
      </c>
      <c r="B172" s="89">
        <v>671257</v>
      </c>
      <c r="C172" s="6">
        <v>1100120</v>
      </c>
      <c r="D172" s="12">
        <v>69139</v>
      </c>
      <c r="E172" s="12">
        <v>49458</v>
      </c>
      <c r="F172" s="12">
        <v>106358</v>
      </c>
      <c r="G172" s="12">
        <v>71098</v>
      </c>
      <c r="H172" s="12">
        <v>50598</v>
      </c>
      <c r="I172" s="12">
        <v>38388</v>
      </c>
      <c r="J172" s="12">
        <v>69788</v>
      </c>
      <c r="K172" s="12">
        <v>53298</v>
      </c>
      <c r="L172" s="12">
        <v>44448</v>
      </c>
      <c r="M172" s="12">
        <v>40068</v>
      </c>
      <c r="N172" s="12">
        <v>30798</v>
      </c>
      <c r="O172" s="12">
        <v>47818</v>
      </c>
      <c r="P172" s="9">
        <f t="shared" si="9"/>
        <v>671257</v>
      </c>
      <c r="Q172" s="10">
        <f t="shared" si="10"/>
        <v>0</v>
      </c>
      <c r="T172">
        <v>98</v>
      </c>
    </row>
    <row r="173" spans="1:20" ht="15.75" x14ac:dyDescent="0.25">
      <c r="A173" s="83" t="s">
        <v>269</v>
      </c>
      <c r="B173" s="89">
        <v>106911</v>
      </c>
      <c r="C173" s="6">
        <v>1100120</v>
      </c>
      <c r="D173" s="10">
        <v>11886</v>
      </c>
      <c r="E173" s="44">
        <v>8000</v>
      </c>
      <c r="F173" s="44">
        <v>8500</v>
      </c>
      <c r="G173" s="44">
        <v>9420</v>
      </c>
      <c r="H173" s="44">
        <v>8670</v>
      </c>
      <c r="I173" s="44">
        <v>8730</v>
      </c>
      <c r="J173" s="15">
        <v>8730</v>
      </c>
      <c r="K173" s="44">
        <v>9420</v>
      </c>
      <c r="L173" s="44">
        <v>8670</v>
      </c>
      <c r="M173" s="44">
        <v>8730</v>
      </c>
      <c r="N173" s="44">
        <v>8250</v>
      </c>
      <c r="O173" s="44">
        <v>7905</v>
      </c>
      <c r="P173" s="9">
        <f>SUM(D173:O173)</f>
        <v>106911</v>
      </c>
      <c r="Q173" s="10">
        <f t="shared" si="10"/>
        <v>0</v>
      </c>
      <c r="T173">
        <v>99</v>
      </c>
    </row>
    <row r="174" spans="1:20" ht="15.75" x14ac:dyDescent="0.25">
      <c r="A174" s="83" t="s">
        <v>270</v>
      </c>
      <c r="B174" s="89">
        <v>5.13</v>
      </c>
      <c r="C174" s="6">
        <v>1100120</v>
      </c>
      <c r="D174" s="10">
        <v>0.03</v>
      </c>
      <c r="E174" s="10">
        <v>2</v>
      </c>
      <c r="F174" s="10">
        <v>0.01</v>
      </c>
      <c r="G174" s="10">
        <v>0.1</v>
      </c>
      <c r="H174" s="10">
        <v>0.15</v>
      </c>
      <c r="I174" s="10">
        <v>0.09</v>
      </c>
      <c r="J174" s="10">
        <v>0.1</v>
      </c>
      <c r="K174" s="10">
        <v>0.25</v>
      </c>
      <c r="L174" s="10">
        <v>1</v>
      </c>
      <c r="M174" s="10">
        <v>1.4</v>
      </c>
      <c r="N174" s="10">
        <v>0</v>
      </c>
      <c r="O174" s="10">
        <v>0</v>
      </c>
      <c r="P174" s="9">
        <f t="shared" si="9"/>
        <v>5.129999999999999</v>
      </c>
      <c r="Q174" s="10">
        <f t="shared" si="10"/>
        <v>0</v>
      </c>
      <c r="T174">
        <v>100</v>
      </c>
    </row>
    <row r="175" spans="1:20" ht="30.75" x14ac:dyDescent="0.25">
      <c r="A175" s="83" t="s">
        <v>271</v>
      </c>
      <c r="B175" s="89">
        <v>130000</v>
      </c>
      <c r="C175" s="6">
        <v>1100120</v>
      </c>
      <c r="D175" s="44">
        <v>12500</v>
      </c>
      <c r="E175" s="44">
        <v>10000</v>
      </c>
      <c r="F175" s="44">
        <v>10000</v>
      </c>
      <c r="G175" s="44">
        <v>12500</v>
      </c>
      <c r="H175" s="44">
        <v>10000</v>
      </c>
      <c r="I175" s="44">
        <v>10000</v>
      </c>
      <c r="J175" s="44">
        <v>10000</v>
      </c>
      <c r="K175" s="44">
        <v>12500</v>
      </c>
      <c r="L175" s="44">
        <v>10000</v>
      </c>
      <c r="M175" s="44">
        <v>12500</v>
      </c>
      <c r="N175" s="44">
        <v>10000</v>
      </c>
      <c r="O175" s="44">
        <v>10000</v>
      </c>
      <c r="P175" s="9">
        <f t="shared" si="9"/>
        <v>130000</v>
      </c>
      <c r="Q175" s="10">
        <f t="shared" si="10"/>
        <v>0</v>
      </c>
      <c r="T175">
        <v>101</v>
      </c>
    </row>
    <row r="176" spans="1:20" ht="15.75" x14ac:dyDescent="0.25">
      <c r="A176" s="83" t="s">
        <v>272</v>
      </c>
      <c r="B176" s="89">
        <v>3400</v>
      </c>
      <c r="C176" s="6">
        <v>1100120</v>
      </c>
      <c r="D176" s="10">
        <v>0</v>
      </c>
      <c r="E176" s="10">
        <v>0</v>
      </c>
      <c r="F176" s="10">
        <v>600</v>
      </c>
      <c r="G176" s="10">
        <v>600</v>
      </c>
      <c r="H176" s="10">
        <v>0</v>
      </c>
      <c r="I176" s="10">
        <v>0</v>
      </c>
      <c r="J176" s="10">
        <v>0</v>
      </c>
      <c r="K176" s="10">
        <v>0</v>
      </c>
      <c r="L176" s="10">
        <v>1100</v>
      </c>
      <c r="M176" s="10">
        <v>0</v>
      </c>
      <c r="N176" s="10">
        <v>0</v>
      </c>
      <c r="O176" s="10">
        <v>1100</v>
      </c>
      <c r="P176" s="9">
        <f t="shared" si="9"/>
        <v>3400</v>
      </c>
      <c r="Q176" s="10">
        <f t="shared" si="10"/>
        <v>0</v>
      </c>
      <c r="T176">
        <v>102</v>
      </c>
    </row>
    <row r="177" spans="1:20" ht="30.75" x14ac:dyDescent="0.25">
      <c r="A177" s="83" t="s">
        <v>273</v>
      </c>
      <c r="B177" s="89">
        <v>318900</v>
      </c>
      <c r="C177" s="6">
        <v>1100120</v>
      </c>
      <c r="D177" s="10">
        <v>26575</v>
      </c>
      <c r="E177" s="10">
        <v>26575</v>
      </c>
      <c r="F177" s="10">
        <v>26575</v>
      </c>
      <c r="G177" s="10">
        <v>26575</v>
      </c>
      <c r="H177" s="10">
        <v>26575</v>
      </c>
      <c r="I177" s="10">
        <v>26575</v>
      </c>
      <c r="J177" s="10">
        <v>26575</v>
      </c>
      <c r="K177" s="10">
        <v>26575</v>
      </c>
      <c r="L177" s="10">
        <v>26575</v>
      </c>
      <c r="M177" s="10">
        <v>26575</v>
      </c>
      <c r="N177" s="10">
        <v>26575</v>
      </c>
      <c r="O177" s="10">
        <v>26575</v>
      </c>
      <c r="P177" s="9">
        <f t="shared" si="9"/>
        <v>318900</v>
      </c>
      <c r="Q177" s="10">
        <f t="shared" si="10"/>
        <v>0</v>
      </c>
      <c r="T177">
        <v>103</v>
      </c>
    </row>
    <row r="178" spans="1:20" ht="15.75" x14ac:dyDescent="0.25">
      <c r="A178" s="83" t="s">
        <v>274</v>
      </c>
      <c r="B178" s="89">
        <v>47000</v>
      </c>
      <c r="C178" s="6">
        <v>1100120</v>
      </c>
      <c r="D178" s="10">
        <v>3780</v>
      </c>
      <c r="E178" s="10">
        <v>4230</v>
      </c>
      <c r="F178" s="10">
        <v>3760</v>
      </c>
      <c r="G178" s="10">
        <v>3760</v>
      </c>
      <c r="H178" s="10">
        <v>3760</v>
      </c>
      <c r="I178" s="10">
        <v>3760</v>
      </c>
      <c r="J178" s="10">
        <v>3760</v>
      </c>
      <c r="K178" s="10">
        <v>3760</v>
      </c>
      <c r="L178" s="10">
        <v>3760</v>
      </c>
      <c r="M178" s="10">
        <v>4230</v>
      </c>
      <c r="N178" s="10">
        <v>4230</v>
      </c>
      <c r="O178" s="10">
        <v>4210</v>
      </c>
      <c r="P178" s="9">
        <f t="shared" si="9"/>
        <v>47000</v>
      </c>
      <c r="Q178" s="10">
        <f t="shared" si="10"/>
        <v>0</v>
      </c>
      <c r="T178">
        <v>104</v>
      </c>
    </row>
    <row r="179" spans="1:20" ht="30.75" x14ac:dyDescent="0.25">
      <c r="A179" s="83" t="s">
        <v>275</v>
      </c>
      <c r="B179" s="89">
        <v>80000</v>
      </c>
      <c r="C179" s="6">
        <v>1100120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80000</v>
      </c>
      <c r="M179" s="17">
        <v>0</v>
      </c>
      <c r="N179" s="17">
        <v>0</v>
      </c>
      <c r="O179" s="17">
        <v>0</v>
      </c>
      <c r="P179" s="9">
        <f t="shared" si="9"/>
        <v>80000</v>
      </c>
      <c r="Q179" s="10">
        <f t="shared" si="10"/>
        <v>0</v>
      </c>
      <c r="T179">
        <v>105</v>
      </c>
    </row>
    <row r="180" spans="1:20" ht="15.75" x14ac:dyDescent="0.25">
      <c r="A180" s="83" t="s">
        <v>276</v>
      </c>
      <c r="B180" s="89">
        <v>400</v>
      </c>
      <c r="C180" s="6">
        <v>1100120</v>
      </c>
      <c r="D180" s="10">
        <v>0</v>
      </c>
      <c r="E180" s="10">
        <v>0</v>
      </c>
      <c r="F180" s="10">
        <v>200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200</v>
      </c>
      <c r="M180" s="10">
        <v>0</v>
      </c>
      <c r="N180" s="10">
        <v>0</v>
      </c>
      <c r="O180" s="10">
        <v>0</v>
      </c>
      <c r="P180" s="9">
        <f t="shared" si="9"/>
        <v>400</v>
      </c>
      <c r="Q180" s="10">
        <f t="shared" si="10"/>
        <v>0</v>
      </c>
      <c r="T180">
        <v>106</v>
      </c>
    </row>
    <row r="181" spans="1:20" ht="15.75" x14ac:dyDescent="0.25">
      <c r="A181" s="83" t="s">
        <v>277</v>
      </c>
      <c r="B181" s="89">
        <v>40000</v>
      </c>
      <c r="C181" s="6">
        <v>1100120</v>
      </c>
      <c r="D181" s="10">
        <v>3000</v>
      </c>
      <c r="E181" s="10">
        <v>3000</v>
      </c>
      <c r="F181" s="10">
        <v>3200</v>
      </c>
      <c r="G181" s="10">
        <v>3500</v>
      </c>
      <c r="H181" s="15">
        <v>4400</v>
      </c>
      <c r="I181" s="15">
        <v>4000</v>
      </c>
      <c r="J181" s="15">
        <v>3000</v>
      </c>
      <c r="K181" s="15">
        <v>3000</v>
      </c>
      <c r="L181" s="10">
        <v>3000</v>
      </c>
      <c r="M181" s="10">
        <v>3500</v>
      </c>
      <c r="N181" s="10">
        <v>3200</v>
      </c>
      <c r="O181" s="10">
        <v>3200</v>
      </c>
      <c r="P181" s="9">
        <f>SUM(D181:O181)</f>
        <v>40000</v>
      </c>
      <c r="Q181" s="10">
        <f t="shared" si="10"/>
        <v>0</v>
      </c>
      <c r="T181">
        <v>107</v>
      </c>
    </row>
    <row r="182" spans="1:20" ht="15.75" x14ac:dyDescent="0.25">
      <c r="A182" s="83" t="s">
        <v>278</v>
      </c>
      <c r="B182" s="89">
        <v>3450</v>
      </c>
      <c r="C182" s="6">
        <v>1100120</v>
      </c>
      <c r="D182" s="10">
        <v>200</v>
      </c>
      <c r="E182" s="10">
        <v>150</v>
      </c>
      <c r="F182" s="10">
        <v>300</v>
      </c>
      <c r="G182" s="10">
        <v>300</v>
      </c>
      <c r="H182" s="10">
        <v>300</v>
      </c>
      <c r="I182" s="10">
        <v>500</v>
      </c>
      <c r="J182" s="10">
        <v>500</v>
      </c>
      <c r="K182" s="10">
        <v>500</v>
      </c>
      <c r="L182" s="10">
        <v>200</v>
      </c>
      <c r="M182" s="10">
        <v>200</v>
      </c>
      <c r="N182" s="10">
        <v>150</v>
      </c>
      <c r="O182" s="10">
        <v>150</v>
      </c>
      <c r="P182" s="9">
        <f t="shared" si="9"/>
        <v>3450</v>
      </c>
      <c r="Q182" s="10">
        <f t="shared" si="10"/>
        <v>0</v>
      </c>
      <c r="T182">
        <v>108</v>
      </c>
    </row>
    <row r="183" spans="1:20" ht="15.75" x14ac:dyDescent="0.25">
      <c r="A183" s="83" t="s">
        <v>279</v>
      </c>
      <c r="B183" s="89">
        <v>103594</v>
      </c>
      <c r="C183" s="6">
        <v>1100120</v>
      </c>
      <c r="D183" s="10">
        <v>12416</v>
      </c>
      <c r="E183" s="10">
        <v>9248</v>
      </c>
      <c r="F183" s="10">
        <v>8114</v>
      </c>
      <c r="G183" s="10">
        <v>11219</v>
      </c>
      <c r="H183" s="10">
        <v>5148</v>
      </c>
      <c r="I183" s="10">
        <v>7111</v>
      </c>
      <c r="J183" s="10">
        <v>0</v>
      </c>
      <c r="K183" s="10">
        <v>7732</v>
      </c>
      <c r="L183" s="10">
        <v>9247</v>
      </c>
      <c r="M183" s="10">
        <v>12147</v>
      </c>
      <c r="N183" s="10">
        <v>8345</v>
      </c>
      <c r="O183" s="10">
        <v>12867</v>
      </c>
      <c r="P183" s="9">
        <f t="shared" si="9"/>
        <v>103594</v>
      </c>
      <c r="Q183" s="10">
        <f t="shared" si="10"/>
        <v>0</v>
      </c>
      <c r="T183">
        <v>109</v>
      </c>
    </row>
    <row r="184" spans="1:20" ht="15.75" x14ac:dyDescent="0.25">
      <c r="A184" s="83" t="s">
        <v>280</v>
      </c>
      <c r="B184" s="89">
        <v>8000</v>
      </c>
      <c r="C184" s="6">
        <v>1100120</v>
      </c>
      <c r="D184" s="10">
        <v>400</v>
      </c>
      <c r="E184" s="10">
        <v>1000</v>
      </c>
      <c r="F184" s="10">
        <v>1000</v>
      </c>
      <c r="G184" s="10">
        <v>1200</v>
      </c>
      <c r="H184" s="10">
        <v>1400</v>
      </c>
      <c r="I184" s="10">
        <v>0</v>
      </c>
      <c r="J184" s="10">
        <v>0</v>
      </c>
      <c r="K184" s="10">
        <v>0</v>
      </c>
      <c r="L184" s="10">
        <v>1000</v>
      </c>
      <c r="M184" s="10">
        <v>1000</v>
      </c>
      <c r="N184" s="10">
        <v>1000</v>
      </c>
      <c r="O184" s="10">
        <v>0</v>
      </c>
      <c r="P184" s="9">
        <f t="shared" si="9"/>
        <v>8000</v>
      </c>
      <c r="Q184" s="10">
        <f t="shared" si="10"/>
        <v>0</v>
      </c>
      <c r="T184">
        <v>110</v>
      </c>
    </row>
    <row r="185" spans="1:20" ht="15.75" x14ac:dyDescent="0.25">
      <c r="A185" s="83" t="s">
        <v>281</v>
      </c>
      <c r="B185" s="89">
        <v>2500</v>
      </c>
      <c r="C185" s="6">
        <v>1100120</v>
      </c>
      <c r="D185" s="10">
        <v>500</v>
      </c>
      <c r="E185" s="10">
        <v>500</v>
      </c>
      <c r="F185" s="10">
        <v>500</v>
      </c>
      <c r="G185" s="10">
        <v>500</v>
      </c>
      <c r="H185" s="10">
        <v>500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9">
        <f t="shared" si="9"/>
        <v>2500</v>
      </c>
      <c r="Q185" s="10">
        <f t="shared" si="10"/>
        <v>0</v>
      </c>
      <c r="T185">
        <v>111</v>
      </c>
    </row>
    <row r="186" spans="1:20" ht="63" x14ac:dyDescent="0.25">
      <c r="A186" s="80" t="s">
        <v>218</v>
      </c>
      <c r="B186" s="81">
        <v>0</v>
      </c>
      <c r="C186" s="6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20" ht="15.75" x14ac:dyDescent="0.25">
      <c r="A187" s="91" t="s">
        <v>203</v>
      </c>
      <c r="B187" s="92">
        <f>B188+B201+B202+B213</f>
        <v>2188353.66</v>
      </c>
      <c r="C187" s="33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1:20" ht="15.75" x14ac:dyDescent="0.25">
      <c r="A188" s="91" t="s">
        <v>204</v>
      </c>
      <c r="B188" s="92">
        <f>B189+B193+B197</f>
        <v>157355</v>
      </c>
      <c r="C188" s="33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1:20" ht="31.5" x14ac:dyDescent="0.25">
      <c r="A189" s="101" t="s">
        <v>219</v>
      </c>
      <c r="B189" s="92">
        <f>SUM(B190:B192)</f>
        <v>46400</v>
      </c>
      <c r="C189" s="33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1:20" ht="15.75" x14ac:dyDescent="0.25">
      <c r="A190" s="83" t="s">
        <v>220</v>
      </c>
      <c r="B190" s="89">
        <v>25200</v>
      </c>
      <c r="C190" s="6">
        <v>1100120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7200</v>
      </c>
      <c r="K190" s="10">
        <v>7200</v>
      </c>
      <c r="L190" s="10">
        <v>3600</v>
      </c>
      <c r="M190" s="10">
        <v>3600</v>
      </c>
      <c r="N190" s="10">
        <v>3600</v>
      </c>
      <c r="O190" s="10">
        <v>0</v>
      </c>
      <c r="P190" s="9">
        <f>SUM(D190:O190)</f>
        <v>25200</v>
      </c>
      <c r="Q190" s="10">
        <f>B190-P190</f>
        <v>0</v>
      </c>
      <c r="T190">
        <v>112</v>
      </c>
    </row>
    <row r="191" spans="1:20" ht="15.75" x14ac:dyDescent="0.25">
      <c r="A191" s="83" t="s">
        <v>221</v>
      </c>
      <c r="B191" s="89">
        <v>19200</v>
      </c>
      <c r="C191" s="6">
        <v>1100120</v>
      </c>
      <c r="D191" s="10">
        <v>8400</v>
      </c>
      <c r="E191" s="10">
        <v>10800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9">
        <f>SUM(D191:O191)</f>
        <v>19200</v>
      </c>
      <c r="Q191" s="10">
        <f>B191-P191</f>
        <v>0</v>
      </c>
      <c r="T191">
        <v>113</v>
      </c>
    </row>
    <row r="192" spans="1:20" ht="30.75" x14ac:dyDescent="0.25">
      <c r="A192" s="83" t="s">
        <v>222</v>
      </c>
      <c r="B192" s="89">
        <v>2000</v>
      </c>
      <c r="C192" s="6">
        <v>1100120</v>
      </c>
      <c r="D192" s="10">
        <v>0</v>
      </c>
      <c r="E192" s="10">
        <v>0</v>
      </c>
      <c r="F192" s="10">
        <v>0</v>
      </c>
      <c r="G192" s="10">
        <v>2000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9">
        <f>SUM(D192:O192)</f>
        <v>2000</v>
      </c>
      <c r="Q192" s="10">
        <f>B192-P192</f>
        <v>0</v>
      </c>
      <c r="T192">
        <v>114</v>
      </c>
    </row>
    <row r="193" spans="1:20" ht="31.5" x14ac:dyDescent="0.25">
      <c r="A193" s="82" t="s">
        <v>223</v>
      </c>
      <c r="B193" s="81">
        <f>SUM(B194:B195)</f>
        <v>89955</v>
      </c>
      <c r="C193" s="6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9"/>
      <c r="Q193" s="10"/>
    </row>
    <row r="194" spans="1:20" ht="15.75" x14ac:dyDescent="0.25">
      <c r="A194" s="83" t="s">
        <v>224</v>
      </c>
      <c r="B194" s="89">
        <v>25200</v>
      </c>
      <c r="C194" s="6">
        <v>1100120</v>
      </c>
      <c r="D194" s="10">
        <v>2100</v>
      </c>
      <c r="E194" s="10">
        <v>2100</v>
      </c>
      <c r="F194" s="10">
        <v>2100</v>
      </c>
      <c r="G194" s="10">
        <v>2100</v>
      </c>
      <c r="H194" s="10">
        <v>2100</v>
      </c>
      <c r="I194" s="10">
        <v>2100</v>
      </c>
      <c r="J194" s="10">
        <v>2100</v>
      </c>
      <c r="K194" s="10">
        <v>2100</v>
      </c>
      <c r="L194" s="10">
        <v>2100</v>
      </c>
      <c r="M194" s="10">
        <v>2100</v>
      </c>
      <c r="N194" s="10">
        <v>2100</v>
      </c>
      <c r="O194" s="10">
        <v>2100</v>
      </c>
      <c r="P194" s="9">
        <f t="shared" ref="P194" si="11">SUM(D194:O194)</f>
        <v>25200</v>
      </c>
      <c r="Q194" s="10">
        <f t="shared" ref="Q194" si="12">B194-P194</f>
        <v>0</v>
      </c>
      <c r="T194">
        <v>115</v>
      </c>
    </row>
    <row r="195" spans="1:20" ht="15.75" x14ac:dyDescent="0.25">
      <c r="A195" s="83" t="s">
        <v>225</v>
      </c>
      <c r="B195" s="89">
        <v>64755</v>
      </c>
      <c r="C195" s="6">
        <v>1100120</v>
      </c>
      <c r="D195" s="10">
        <v>5396.25</v>
      </c>
      <c r="E195" s="10">
        <v>5396.25</v>
      </c>
      <c r="F195" s="10">
        <v>5396.25</v>
      </c>
      <c r="G195" s="10">
        <v>5396.25</v>
      </c>
      <c r="H195" s="10">
        <v>5396.25</v>
      </c>
      <c r="I195" s="10">
        <v>5396.25</v>
      </c>
      <c r="J195" s="10">
        <v>5396.25</v>
      </c>
      <c r="K195" s="10">
        <v>5396.25</v>
      </c>
      <c r="L195" s="10">
        <v>5396.25</v>
      </c>
      <c r="M195" s="10">
        <v>5396.25</v>
      </c>
      <c r="N195" s="10">
        <v>5396.25</v>
      </c>
      <c r="O195" s="10">
        <v>5396.25</v>
      </c>
      <c r="P195" s="9">
        <f>SUM(D195:O195)</f>
        <v>64755</v>
      </c>
      <c r="Q195" s="10">
        <f>B195-P195</f>
        <v>0</v>
      </c>
      <c r="T195">
        <v>116</v>
      </c>
    </row>
    <row r="196" spans="1:20" ht="15.75" x14ac:dyDescent="0.25">
      <c r="A196" s="82" t="s">
        <v>314</v>
      </c>
      <c r="B196" s="81">
        <v>0</v>
      </c>
      <c r="C196" s="6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9"/>
      <c r="Q196" s="10"/>
    </row>
    <row r="197" spans="1:20" ht="15.75" x14ac:dyDescent="0.25">
      <c r="A197" s="82" t="s">
        <v>226</v>
      </c>
      <c r="B197" s="81">
        <f>B198</f>
        <v>21000</v>
      </c>
      <c r="C197" s="6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9"/>
      <c r="Q197" s="10"/>
    </row>
    <row r="198" spans="1:20" ht="15.75" x14ac:dyDescent="0.25">
      <c r="A198" s="83" t="s">
        <v>227</v>
      </c>
      <c r="B198" s="89">
        <v>21000</v>
      </c>
      <c r="C198" s="6">
        <v>1100120</v>
      </c>
      <c r="D198" s="10">
        <v>3000</v>
      </c>
      <c r="E198" s="10">
        <v>0</v>
      </c>
      <c r="F198" s="10">
        <v>3000</v>
      </c>
      <c r="G198" s="10">
        <v>0</v>
      </c>
      <c r="H198" s="10">
        <v>3000</v>
      </c>
      <c r="I198" s="10">
        <v>0</v>
      </c>
      <c r="J198" s="10">
        <v>4000</v>
      </c>
      <c r="K198" s="10">
        <v>4000</v>
      </c>
      <c r="L198" s="10">
        <v>0</v>
      </c>
      <c r="M198" s="10">
        <v>0</v>
      </c>
      <c r="N198" s="10">
        <v>4000</v>
      </c>
      <c r="O198" s="10">
        <v>0</v>
      </c>
      <c r="P198" s="9">
        <f>SUM(D198:O198)</f>
        <v>21000</v>
      </c>
      <c r="Q198" s="10">
        <f>B198-P198</f>
        <v>0</v>
      </c>
      <c r="T198">
        <v>117</v>
      </c>
    </row>
    <row r="199" spans="1:20" ht="15.75" x14ac:dyDescent="0.25">
      <c r="A199" s="82" t="s">
        <v>315</v>
      </c>
      <c r="B199" s="81">
        <v>0</v>
      </c>
      <c r="C199" s="6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9"/>
      <c r="Q199" s="10"/>
    </row>
    <row r="200" spans="1:20" ht="15.75" x14ac:dyDescent="0.25">
      <c r="A200" s="82" t="s">
        <v>316</v>
      </c>
      <c r="B200" s="81">
        <v>0</v>
      </c>
      <c r="C200" s="6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9"/>
      <c r="Q200" s="10"/>
    </row>
    <row r="201" spans="1:20" ht="15.75" x14ac:dyDescent="0.25">
      <c r="A201" s="80" t="s">
        <v>205</v>
      </c>
      <c r="B201" s="89">
        <v>0</v>
      </c>
      <c r="C201" s="6"/>
      <c r="D201" s="10" t="s">
        <v>20</v>
      </c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9" t="s">
        <v>20</v>
      </c>
      <c r="Q201" s="10" t="s">
        <v>20</v>
      </c>
    </row>
    <row r="202" spans="1:20" ht="15.75" x14ac:dyDescent="0.25">
      <c r="A202" s="80" t="s">
        <v>228</v>
      </c>
      <c r="B202" s="81">
        <f>B204+B211</f>
        <v>2030998.66</v>
      </c>
      <c r="C202" s="6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9"/>
      <c r="Q202" s="10"/>
    </row>
    <row r="203" spans="1:20" ht="15.75" x14ac:dyDescent="0.25">
      <c r="A203" s="80" t="s">
        <v>317</v>
      </c>
      <c r="B203" s="81">
        <v>0</v>
      </c>
      <c r="C203" s="6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9"/>
      <c r="Q203" s="10"/>
    </row>
    <row r="204" spans="1:20" ht="15.75" x14ac:dyDescent="0.25">
      <c r="A204" s="82" t="s">
        <v>229</v>
      </c>
      <c r="B204" s="81">
        <f>SUM(B205:B210)</f>
        <v>2029070.03</v>
      </c>
      <c r="C204" s="6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9"/>
      <c r="Q204" s="10"/>
    </row>
    <row r="205" spans="1:20" ht="15.75" x14ac:dyDescent="0.25">
      <c r="A205" s="83" t="s">
        <v>230</v>
      </c>
      <c r="B205" s="89">
        <v>170950.48</v>
      </c>
      <c r="C205" s="6">
        <v>1100120</v>
      </c>
      <c r="D205" s="10">
        <v>12587</v>
      </c>
      <c r="E205" s="10">
        <v>15197</v>
      </c>
      <c r="F205" s="10">
        <v>10523</v>
      </c>
      <c r="G205" s="10">
        <v>23874</v>
      </c>
      <c r="H205" s="10">
        <v>19638</v>
      </c>
      <c r="I205" s="10">
        <v>10687</v>
      </c>
      <c r="J205" s="10">
        <v>7633</v>
      </c>
      <c r="K205" s="10">
        <v>19867</v>
      </c>
      <c r="L205" s="10">
        <v>15469</v>
      </c>
      <c r="M205" s="10">
        <v>8927</v>
      </c>
      <c r="N205" s="10">
        <v>9258</v>
      </c>
      <c r="O205" s="10">
        <v>17290.48</v>
      </c>
      <c r="P205" s="9">
        <f t="shared" ref="P205:P210" si="13">SUM(D205:O205)</f>
        <v>170950.48</v>
      </c>
      <c r="Q205" s="10">
        <f t="shared" ref="Q205:Q210" si="14">B205-P205</f>
        <v>0</v>
      </c>
      <c r="T205">
        <v>118</v>
      </c>
    </row>
    <row r="206" spans="1:20" ht="15.75" x14ac:dyDescent="0.25">
      <c r="A206" s="83" t="s">
        <v>231</v>
      </c>
      <c r="B206" s="89">
        <v>5000</v>
      </c>
      <c r="C206" s="6">
        <v>1100120</v>
      </c>
      <c r="D206" s="17">
        <v>1000</v>
      </c>
      <c r="E206" s="17">
        <v>500</v>
      </c>
      <c r="F206" s="17">
        <v>500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1000</v>
      </c>
      <c r="N206" s="17">
        <v>1000</v>
      </c>
      <c r="O206" s="17">
        <v>1000</v>
      </c>
      <c r="P206" s="9">
        <f t="shared" si="13"/>
        <v>5000</v>
      </c>
      <c r="Q206" s="10">
        <f t="shared" si="14"/>
        <v>0</v>
      </c>
      <c r="T206">
        <v>119</v>
      </c>
    </row>
    <row r="207" spans="1:20" ht="15.75" x14ac:dyDescent="0.25">
      <c r="A207" s="83" t="s">
        <v>232</v>
      </c>
      <c r="B207" s="89">
        <v>20000</v>
      </c>
      <c r="C207" s="6">
        <v>1100120</v>
      </c>
      <c r="D207" s="10">
        <v>500</v>
      </c>
      <c r="E207" s="10">
        <v>1500</v>
      </c>
      <c r="F207" s="10">
        <v>2000</v>
      </c>
      <c r="G207" s="10">
        <v>2000</v>
      </c>
      <c r="H207" s="10">
        <v>2000</v>
      </c>
      <c r="I207" s="10">
        <v>2000</v>
      </c>
      <c r="J207" s="10">
        <v>2000</v>
      </c>
      <c r="K207" s="10">
        <v>2000</v>
      </c>
      <c r="L207" s="10">
        <v>2000</v>
      </c>
      <c r="M207" s="10">
        <v>2000</v>
      </c>
      <c r="N207" s="10">
        <v>1000</v>
      </c>
      <c r="O207" s="10">
        <v>1000</v>
      </c>
      <c r="P207" s="9">
        <f t="shared" si="13"/>
        <v>20000</v>
      </c>
      <c r="Q207" s="10">
        <f t="shared" si="14"/>
        <v>0</v>
      </c>
      <c r="T207">
        <v>120</v>
      </c>
    </row>
    <row r="208" spans="1:20" ht="15.75" x14ac:dyDescent="0.25">
      <c r="A208" s="83" t="s">
        <v>233</v>
      </c>
      <c r="B208" s="84">
        <v>82184.55</v>
      </c>
      <c r="C208" s="6">
        <v>1100120</v>
      </c>
      <c r="D208" s="54">
        <v>3356.01</v>
      </c>
      <c r="E208" s="54">
        <v>4600.8999999999996</v>
      </c>
      <c r="F208" s="54">
        <v>10290.879999999999</v>
      </c>
      <c r="G208" s="54">
        <v>3168.95</v>
      </c>
      <c r="H208" s="54">
        <v>16678.32</v>
      </c>
      <c r="I208" s="54">
        <v>5500.29</v>
      </c>
      <c r="J208" s="54">
        <v>7113.5</v>
      </c>
      <c r="K208" s="54">
        <v>12529.54</v>
      </c>
      <c r="L208" s="54">
        <v>7048.16</v>
      </c>
      <c r="M208" s="54">
        <v>6335.33</v>
      </c>
      <c r="N208" s="54">
        <v>4806.5</v>
      </c>
      <c r="O208" s="54">
        <v>756.17</v>
      </c>
      <c r="P208" s="9">
        <f t="shared" si="13"/>
        <v>82184.55</v>
      </c>
      <c r="Q208" s="10">
        <f t="shared" si="14"/>
        <v>0</v>
      </c>
      <c r="T208">
        <v>121</v>
      </c>
    </row>
    <row r="209" spans="1:20" ht="15.75" x14ac:dyDescent="0.25">
      <c r="A209" s="83" t="s">
        <v>234</v>
      </c>
      <c r="B209" s="89">
        <v>1750335</v>
      </c>
      <c r="C209" s="6">
        <v>1100120</v>
      </c>
      <c r="D209" s="10">
        <v>145861.25</v>
      </c>
      <c r="E209" s="10">
        <v>145861.25</v>
      </c>
      <c r="F209" s="10">
        <v>145861.25</v>
      </c>
      <c r="G209" s="10">
        <v>145861.25</v>
      </c>
      <c r="H209" s="10">
        <v>145861.25</v>
      </c>
      <c r="I209" s="10">
        <v>145861.25</v>
      </c>
      <c r="J209" s="10">
        <v>145861.25</v>
      </c>
      <c r="K209" s="10">
        <v>145861.25</v>
      </c>
      <c r="L209" s="10">
        <v>145861.25</v>
      </c>
      <c r="M209" s="10">
        <v>145861.25</v>
      </c>
      <c r="N209" s="10">
        <v>145861.25</v>
      </c>
      <c r="O209" s="10">
        <v>145861.25</v>
      </c>
      <c r="P209" s="9">
        <f t="shared" si="13"/>
        <v>1750335</v>
      </c>
      <c r="Q209" s="10">
        <f t="shared" si="14"/>
        <v>0</v>
      </c>
      <c r="T209">
        <v>122</v>
      </c>
    </row>
    <row r="210" spans="1:20" ht="15.75" x14ac:dyDescent="0.25">
      <c r="A210" s="83" t="s">
        <v>235</v>
      </c>
      <c r="B210" s="89">
        <v>600</v>
      </c>
      <c r="C210" s="6">
        <v>1100120</v>
      </c>
      <c r="D210" s="10">
        <v>0</v>
      </c>
      <c r="E210" s="10">
        <v>0</v>
      </c>
      <c r="F210" s="10">
        <v>600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9">
        <f t="shared" si="13"/>
        <v>600</v>
      </c>
      <c r="Q210" s="10">
        <f t="shared" si="14"/>
        <v>0</v>
      </c>
      <c r="T210">
        <v>123</v>
      </c>
    </row>
    <row r="211" spans="1:20" ht="15.75" x14ac:dyDescent="0.25">
      <c r="A211" s="82" t="s">
        <v>236</v>
      </c>
      <c r="B211" s="81">
        <f>B212</f>
        <v>1928.63</v>
      </c>
      <c r="C211" s="6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9"/>
      <c r="Q211" s="10"/>
    </row>
    <row r="212" spans="1:20" ht="15.75" x14ac:dyDescent="0.25">
      <c r="A212" s="83" t="s">
        <v>237</v>
      </c>
      <c r="B212" s="84">
        <v>1928.63</v>
      </c>
      <c r="C212" s="6">
        <v>1100120</v>
      </c>
      <c r="D212" s="54">
        <v>478.07</v>
      </c>
      <c r="E212" s="54">
        <v>735.81</v>
      </c>
      <c r="F212" s="54">
        <v>0</v>
      </c>
      <c r="G212" s="54">
        <v>0</v>
      </c>
      <c r="H212" s="54">
        <v>0</v>
      </c>
      <c r="I212" s="54">
        <v>0</v>
      </c>
      <c r="J212" s="54">
        <v>402.9</v>
      </c>
      <c r="K212" s="54">
        <v>0</v>
      </c>
      <c r="L212" s="54">
        <v>0</v>
      </c>
      <c r="M212" s="54">
        <v>137.76</v>
      </c>
      <c r="N212" s="54">
        <v>174.09</v>
      </c>
      <c r="O212" s="54">
        <v>0</v>
      </c>
      <c r="P212" s="9">
        <f>SUM(D212:O212)</f>
        <v>1928.6299999999997</v>
      </c>
      <c r="Q212" s="10">
        <f>B212-P212</f>
        <v>0</v>
      </c>
      <c r="T212">
        <v>124</v>
      </c>
    </row>
    <row r="213" spans="1:20" ht="63" x14ac:dyDescent="0.25">
      <c r="A213" s="80" t="s">
        <v>206</v>
      </c>
      <c r="B213" s="81">
        <v>0</v>
      </c>
      <c r="C213" s="6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9"/>
      <c r="Q213" s="10" t="s">
        <v>20</v>
      </c>
    </row>
    <row r="214" spans="1:20" ht="31.5" x14ac:dyDescent="0.25">
      <c r="A214" s="80" t="s">
        <v>207</v>
      </c>
      <c r="B214" s="81">
        <v>0</v>
      </c>
      <c r="C214" s="6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9"/>
      <c r="Q214" s="10" t="s">
        <v>20</v>
      </c>
    </row>
    <row r="215" spans="1:20" ht="15.75" x14ac:dyDescent="0.25">
      <c r="A215" s="103" t="s">
        <v>318</v>
      </c>
      <c r="B215" s="81">
        <v>0</v>
      </c>
      <c r="C215" s="6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9"/>
      <c r="Q215" s="10" t="s">
        <v>20</v>
      </c>
    </row>
    <row r="216" spans="1:20" ht="15.75" x14ac:dyDescent="0.25">
      <c r="A216" s="103" t="s">
        <v>319</v>
      </c>
      <c r="B216" s="81">
        <v>0</v>
      </c>
      <c r="C216" s="6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9"/>
      <c r="Q216" s="10"/>
    </row>
    <row r="217" spans="1:20" ht="63" x14ac:dyDescent="0.25">
      <c r="A217" s="91" t="s">
        <v>145</v>
      </c>
      <c r="B217" s="92">
        <f>B218+B233+B240+B258</f>
        <v>188826146.71000001</v>
      </c>
      <c r="C217" s="33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1:20" ht="15.75" x14ac:dyDescent="0.25">
      <c r="A218" s="91" t="s">
        <v>146</v>
      </c>
      <c r="B218" s="92">
        <f>B219+B221+B223+B225+B227+B229+B231</f>
        <v>107594968</v>
      </c>
      <c r="C218" s="33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1:20" ht="15.75" x14ac:dyDescent="0.25">
      <c r="A219" s="101" t="s">
        <v>148</v>
      </c>
      <c r="B219" s="92">
        <f>B220</f>
        <v>67322077</v>
      </c>
      <c r="C219" s="33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1:20" ht="15.75" x14ac:dyDescent="0.25">
      <c r="A220" s="83" t="s">
        <v>147</v>
      </c>
      <c r="B220" s="89">
        <v>67322077</v>
      </c>
      <c r="C220" s="6">
        <v>1500520</v>
      </c>
      <c r="D220" s="10">
        <v>4617232.17</v>
      </c>
      <c r="E220" s="10">
        <v>6265959.3899999997</v>
      </c>
      <c r="F220" s="10">
        <v>4494307.32</v>
      </c>
      <c r="G220" s="10">
        <v>5308988.25</v>
      </c>
      <c r="H220" s="10">
        <v>6232446.5499999998</v>
      </c>
      <c r="I220" s="10">
        <v>4905073.1100000003</v>
      </c>
      <c r="J220" s="10">
        <v>6916714.21</v>
      </c>
      <c r="K220" s="10">
        <v>5990377.7000000002</v>
      </c>
      <c r="L220" s="10">
        <v>5567266.8200000003</v>
      </c>
      <c r="M220" s="10">
        <v>4233932.16</v>
      </c>
      <c r="N220" s="10">
        <v>6737285.21</v>
      </c>
      <c r="O220" s="10">
        <v>6052494.1100000003</v>
      </c>
      <c r="P220" s="9">
        <f t="shared" ref="P220:P230" si="15">SUM(D220:O220)</f>
        <v>67322077.000000015</v>
      </c>
      <c r="Q220" s="10">
        <f t="shared" ref="Q220:Q228" si="16">B220-P220</f>
        <v>0</v>
      </c>
      <c r="T220">
        <v>125</v>
      </c>
    </row>
    <row r="221" spans="1:20" ht="15.75" x14ac:dyDescent="0.25">
      <c r="A221" s="82" t="s">
        <v>151</v>
      </c>
      <c r="B221" s="81">
        <f>B222</f>
        <v>24194938</v>
      </c>
      <c r="C221" s="6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9"/>
      <c r="Q221" s="10"/>
    </row>
    <row r="222" spans="1:20" ht="15.75" x14ac:dyDescent="0.25">
      <c r="A222" s="83" t="s">
        <v>157</v>
      </c>
      <c r="B222" s="89">
        <v>24194938</v>
      </c>
      <c r="C222" s="6">
        <v>1500520</v>
      </c>
      <c r="D222" s="10">
        <v>1778279</v>
      </c>
      <c r="E222" s="10">
        <v>2275849.7599999998</v>
      </c>
      <c r="F222" s="10">
        <v>1867953.17</v>
      </c>
      <c r="G222" s="10">
        <v>1977789.83</v>
      </c>
      <c r="H222" s="10">
        <v>2258748.16</v>
      </c>
      <c r="I222" s="10">
        <v>1822577.99</v>
      </c>
      <c r="J222" s="10">
        <v>2356175.89</v>
      </c>
      <c r="K222" s="10">
        <v>2137679.15</v>
      </c>
      <c r="L222" s="10">
        <v>1553418.76</v>
      </c>
      <c r="M222" s="10">
        <v>1593475.23</v>
      </c>
      <c r="N222" s="10">
        <v>2333125.92</v>
      </c>
      <c r="O222" s="10">
        <v>2239865.14</v>
      </c>
      <c r="P222" s="9">
        <f t="shared" si="15"/>
        <v>24194938</v>
      </c>
      <c r="Q222" s="10">
        <f t="shared" si="16"/>
        <v>0</v>
      </c>
      <c r="T222">
        <v>126</v>
      </c>
    </row>
    <row r="223" spans="1:20" ht="15.75" x14ac:dyDescent="0.25">
      <c r="A223" s="82" t="s">
        <v>152</v>
      </c>
      <c r="B223" s="81">
        <f>B224</f>
        <v>6410100</v>
      </c>
      <c r="C223" s="6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9"/>
      <c r="Q223" s="10"/>
    </row>
    <row r="224" spans="1:20" ht="15.75" x14ac:dyDescent="0.25">
      <c r="A224" s="83" t="s">
        <v>156</v>
      </c>
      <c r="B224" s="89">
        <v>6410100</v>
      </c>
      <c r="C224" s="6">
        <v>1500520</v>
      </c>
      <c r="D224" s="10">
        <v>654614.21</v>
      </c>
      <c r="E224" s="10">
        <v>302382.45</v>
      </c>
      <c r="F224" s="10">
        <v>302382.56</v>
      </c>
      <c r="G224" s="10">
        <v>1116762.04</v>
      </c>
      <c r="H224" s="10">
        <v>382882.56</v>
      </c>
      <c r="I224" s="37">
        <v>302382.56</v>
      </c>
      <c r="J224" s="10">
        <v>311999.75</v>
      </c>
      <c r="K224" s="10">
        <v>834835.77</v>
      </c>
      <c r="L224" s="10">
        <v>550754.52</v>
      </c>
      <c r="M224" s="10">
        <v>302382.45</v>
      </c>
      <c r="N224" s="10">
        <v>302385.45</v>
      </c>
      <c r="O224" s="10">
        <v>1046335.68</v>
      </c>
      <c r="P224" s="9">
        <f t="shared" si="15"/>
        <v>6410100</v>
      </c>
      <c r="Q224" s="10">
        <f t="shared" si="16"/>
        <v>0</v>
      </c>
      <c r="T224">
        <v>127</v>
      </c>
    </row>
    <row r="225" spans="1:20" ht="31.5" x14ac:dyDescent="0.25">
      <c r="A225" s="82" t="s">
        <v>153</v>
      </c>
      <c r="B225" s="81">
        <f>B226</f>
        <v>2651133</v>
      </c>
      <c r="C225" s="6"/>
      <c r="D225" s="10"/>
      <c r="E225" s="10"/>
      <c r="F225" s="10"/>
      <c r="G225" s="10"/>
      <c r="H225" s="10"/>
      <c r="I225" s="37"/>
      <c r="J225" s="10"/>
      <c r="K225" s="10"/>
      <c r="L225" s="10"/>
      <c r="M225" s="10"/>
      <c r="N225" s="10"/>
      <c r="O225" s="10"/>
      <c r="P225" s="9"/>
      <c r="Q225" s="10"/>
    </row>
    <row r="226" spans="1:20" ht="30.75" x14ac:dyDescent="0.25">
      <c r="A226" s="83" t="s">
        <v>158</v>
      </c>
      <c r="B226" s="89">
        <v>2651133</v>
      </c>
      <c r="C226" s="6">
        <v>1500520</v>
      </c>
      <c r="D226" s="10">
        <v>176209.48</v>
      </c>
      <c r="E226" s="10">
        <v>225464.32000000001</v>
      </c>
      <c r="F226" s="10">
        <v>327363.13</v>
      </c>
      <c r="G226" s="10">
        <v>213782.33</v>
      </c>
      <c r="H226" s="10">
        <v>152556.35999999999</v>
      </c>
      <c r="I226" s="10">
        <v>190204.45</v>
      </c>
      <c r="J226" s="10">
        <v>245726.7</v>
      </c>
      <c r="K226" s="10">
        <v>272244.25</v>
      </c>
      <c r="L226" s="10">
        <v>193782.33</v>
      </c>
      <c r="M226" s="10">
        <v>195927.45</v>
      </c>
      <c r="N226" s="10">
        <v>185265.27</v>
      </c>
      <c r="O226" s="10">
        <v>272606.93</v>
      </c>
      <c r="P226" s="9">
        <f t="shared" si="15"/>
        <v>2651133.0000000005</v>
      </c>
      <c r="Q226" s="10">
        <f>B226-P226</f>
        <v>0</v>
      </c>
      <c r="T226">
        <v>128</v>
      </c>
    </row>
    <row r="227" spans="1:20" ht="15.75" x14ac:dyDescent="0.25">
      <c r="A227" s="82" t="s">
        <v>154</v>
      </c>
      <c r="B227" s="81">
        <f>B228</f>
        <v>2130698</v>
      </c>
      <c r="C227" s="6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9"/>
      <c r="Q227" s="10"/>
    </row>
    <row r="228" spans="1:20" ht="15.75" x14ac:dyDescent="0.25">
      <c r="A228" s="83" t="s">
        <v>159</v>
      </c>
      <c r="B228" s="89">
        <v>2130698</v>
      </c>
      <c r="C228" s="6">
        <v>1500520</v>
      </c>
      <c r="D228" s="10">
        <v>176986.25</v>
      </c>
      <c r="E228" s="10">
        <v>192876.55</v>
      </c>
      <c r="F228" s="10">
        <v>188070.25</v>
      </c>
      <c r="G228" s="10">
        <v>146210.25</v>
      </c>
      <c r="H228" s="10">
        <v>183685.25</v>
      </c>
      <c r="I228" s="10">
        <v>186075.25</v>
      </c>
      <c r="J228" s="10">
        <v>186125.29</v>
      </c>
      <c r="K228" s="10">
        <v>173617.25</v>
      </c>
      <c r="L228" s="10">
        <v>182146.16</v>
      </c>
      <c r="M228" s="10">
        <v>159673.99</v>
      </c>
      <c r="N228" s="10">
        <v>176985.66</v>
      </c>
      <c r="O228" s="10">
        <v>178245.85</v>
      </c>
      <c r="P228" s="9">
        <f t="shared" si="15"/>
        <v>2130698</v>
      </c>
      <c r="Q228" s="10">
        <f t="shared" si="16"/>
        <v>0</v>
      </c>
      <c r="T228">
        <v>129</v>
      </c>
    </row>
    <row r="229" spans="1:20" ht="15.75" x14ac:dyDescent="0.25">
      <c r="A229" s="82" t="s">
        <v>155</v>
      </c>
      <c r="B229" s="81">
        <f>B230</f>
        <v>4450339</v>
      </c>
      <c r="C229" s="6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9"/>
      <c r="Q229" s="10"/>
    </row>
    <row r="230" spans="1:20" ht="15.75" x14ac:dyDescent="0.25">
      <c r="A230" s="83" t="s">
        <v>160</v>
      </c>
      <c r="B230" s="89">
        <v>4450339</v>
      </c>
      <c r="C230" s="6">
        <v>1500520</v>
      </c>
      <c r="D230" s="10">
        <v>403195.29</v>
      </c>
      <c r="E230" s="10">
        <v>215395.25</v>
      </c>
      <c r="F230" s="10">
        <v>416471</v>
      </c>
      <c r="G230" s="10">
        <v>424877</v>
      </c>
      <c r="H230" s="10">
        <v>412474</v>
      </c>
      <c r="I230" s="10">
        <v>408178</v>
      </c>
      <c r="J230" s="10">
        <v>419233.25</v>
      </c>
      <c r="K230" s="10">
        <v>445987.56</v>
      </c>
      <c r="L230" s="10">
        <v>552416.25</v>
      </c>
      <c r="M230" s="10">
        <v>445782.12</v>
      </c>
      <c r="N230" s="10">
        <v>115646</v>
      </c>
      <c r="O230" s="10">
        <v>190683.28</v>
      </c>
      <c r="P230" s="9">
        <f t="shared" si="15"/>
        <v>4450339.0000000009</v>
      </c>
      <c r="Q230" s="10">
        <f>B230-P230</f>
        <v>0</v>
      </c>
      <c r="T230">
        <v>130</v>
      </c>
    </row>
    <row r="231" spans="1:20" ht="47.25" x14ac:dyDescent="0.25">
      <c r="A231" s="82" t="s">
        <v>150</v>
      </c>
      <c r="B231" s="81">
        <f>B232</f>
        <v>435683</v>
      </c>
      <c r="C231" s="6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9"/>
      <c r="Q231" s="10"/>
    </row>
    <row r="232" spans="1:20" ht="15.75" x14ac:dyDescent="0.25">
      <c r="A232" s="83" t="s">
        <v>149</v>
      </c>
      <c r="B232" s="89">
        <v>435683</v>
      </c>
      <c r="C232" s="6">
        <v>1500720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435683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9">
        <f t="shared" ref="P232" si="17">SUM(D232:O232)</f>
        <v>435683</v>
      </c>
      <c r="Q232" s="10">
        <f>B232-P232</f>
        <v>0</v>
      </c>
      <c r="T232">
        <v>131</v>
      </c>
    </row>
    <row r="233" spans="1:20" ht="15.75" x14ac:dyDescent="0.25">
      <c r="A233" s="91" t="s">
        <v>161</v>
      </c>
      <c r="B233" s="92">
        <f>B234+B237</f>
        <v>55329052.75</v>
      </c>
      <c r="C233" s="33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1:20" ht="31.5" x14ac:dyDescent="0.25">
      <c r="A234" s="101" t="s">
        <v>162</v>
      </c>
      <c r="B234" s="92">
        <f>B235+B236</f>
        <v>21226746.27</v>
      </c>
      <c r="C234" s="33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1:20" ht="30.75" x14ac:dyDescent="0.25">
      <c r="A235" s="83" t="s">
        <v>19</v>
      </c>
      <c r="B235" s="89">
        <v>21225785</v>
      </c>
      <c r="C235" s="6">
        <v>2510120</v>
      </c>
      <c r="D235" s="10">
        <v>2122579</v>
      </c>
      <c r="E235" s="10">
        <v>2122579</v>
      </c>
      <c r="F235" s="10">
        <v>2122579</v>
      </c>
      <c r="G235" s="10">
        <v>2122579</v>
      </c>
      <c r="H235" s="10">
        <v>2122579</v>
      </c>
      <c r="I235" s="10">
        <v>2122579</v>
      </c>
      <c r="J235" s="10">
        <v>2122579</v>
      </c>
      <c r="K235" s="10">
        <v>2122579</v>
      </c>
      <c r="L235" s="10">
        <v>2122579</v>
      </c>
      <c r="M235" s="10">
        <v>2122574</v>
      </c>
      <c r="N235" s="10">
        <v>0</v>
      </c>
      <c r="O235" s="10">
        <v>0</v>
      </c>
      <c r="P235" s="9">
        <f>SUM(D235:O235)</f>
        <v>21225785</v>
      </c>
      <c r="Q235" s="10">
        <f>B235-P235</f>
        <v>0</v>
      </c>
      <c r="T235">
        <v>132</v>
      </c>
    </row>
    <row r="236" spans="1:20" ht="15.75" x14ac:dyDescent="0.25">
      <c r="A236" s="83" t="s">
        <v>163</v>
      </c>
      <c r="B236" s="96">
        <v>961.27</v>
      </c>
      <c r="C236" s="6">
        <v>2510120</v>
      </c>
      <c r="D236" s="10">
        <v>33.770000000000003</v>
      </c>
      <c r="E236" s="10">
        <v>86.1</v>
      </c>
      <c r="F236" s="10">
        <v>89.45</v>
      </c>
      <c r="G236" s="10">
        <v>99.37</v>
      </c>
      <c r="H236" s="10">
        <v>19.45</v>
      </c>
      <c r="I236" s="10">
        <v>183.19</v>
      </c>
      <c r="J236" s="10">
        <v>25</v>
      </c>
      <c r="K236" s="10">
        <v>115.23</v>
      </c>
      <c r="L236" s="10">
        <v>89.45</v>
      </c>
      <c r="M236" s="10">
        <v>97.67</v>
      </c>
      <c r="N236" s="10">
        <v>67.599999999999994</v>
      </c>
      <c r="O236" s="10">
        <v>54.99</v>
      </c>
      <c r="P236" s="9">
        <f t="shared" ref="P236" si="18">SUM(D236:O236)</f>
        <v>961.27</v>
      </c>
      <c r="Q236" s="10">
        <f t="shared" ref="Q236" si="19">B236-P236</f>
        <v>0</v>
      </c>
      <c r="T236">
        <v>133</v>
      </c>
    </row>
    <row r="237" spans="1:20" ht="47.25" x14ac:dyDescent="0.25">
      <c r="A237" s="82" t="s">
        <v>164</v>
      </c>
      <c r="B237" s="87">
        <f>B238+B239</f>
        <v>34102306.479999997</v>
      </c>
      <c r="C237" s="6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9"/>
      <c r="Q237" s="10"/>
    </row>
    <row r="238" spans="1:20" ht="15.75" x14ac:dyDescent="0.25">
      <c r="A238" s="83" t="s">
        <v>165</v>
      </c>
      <c r="B238" s="89">
        <v>34092331</v>
      </c>
      <c r="C238" s="6">
        <v>2510220</v>
      </c>
      <c r="D238" s="10">
        <v>2841028</v>
      </c>
      <c r="E238" s="10">
        <v>2841028</v>
      </c>
      <c r="F238" s="10">
        <v>2841028</v>
      </c>
      <c r="G238" s="10">
        <v>2841028</v>
      </c>
      <c r="H238" s="10">
        <v>2841028</v>
      </c>
      <c r="I238" s="10">
        <v>2841028</v>
      </c>
      <c r="J238" s="10">
        <v>2841028</v>
      </c>
      <c r="K238" s="10">
        <v>2841028</v>
      </c>
      <c r="L238" s="10">
        <v>2841028</v>
      </c>
      <c r="M238" s="10">
        <v>2841028</v>
      </c>
      <c r="N238" s="10">
        <v>2841028</v>
      </c>
      <c r="O238" s="10">
        <v>2841023</v>
      </c>
      <c r="P238" s="9">
        <f t="shared" ref="P238" si="20">SUM(D238:O238)</f>
        <v>34092331</v>
      </c>
      <c r="Q238" s="10">
        <f t="shared" ref="Q238" si="21">B238-P238</f>
        <v>0</v>
      </c>
      <c r="T238">
        <v>134</v>
      </c>
    </row>
    <row r="239" spans="1:20" ht="15.75" x14ac:dyDescent="0.25">
      <c r="A239" s="83" t="s">
        <v>166</v>
      </c>
      <c r="B239" s="89">
        <v>9975.48</v>
      </c>
      <c r="C239" s="6">
        <v>2510220</v>
      </c>
      <c r="D239" s="10">
        <v>869.6</v>
      </c>
      <c r="E239" s="10">
        <v>783.19</v>
      </c>
      <c r="F239" s="10">
        <v>826.85</v>
      </c>
      <c r="G239" s="10">
        <v>924.87</v>
      </c>
      <c r="H239" s="10">
        <v>987.24</v>
      </c>
      <c r="I239" s="10">
        <v>1001.03</v>
      </c>
      <c r="J239" s="10">
        <v>869.6</v>
      </c>
      <c r="K239" s="10">
        <v>783.19</v>
      </c>
      <c r="L239" s="10">
        <v>826.85</v>
      </c>
      <c r="M239" s="10">
        <v>457.02</v>
      </c>
      <c r="N239" s="10">
        <v>783.02</v>
      </c>
      <c r="O239" s="10">
        <v>863.02</v>
      </c>
      <c r="P239" s="9">
        <f>SUM(D239:O239)</f>
        <v>9975.4800000000014</v>
      </c>
      <c r="Q239" s="10">
        <f>B239-P239</f>
        <v>0</v>
      </c>
      <c r="T239">
        <v>135</v>
      </c>
    </row>
    <row r="240" spans="1:20" ht="15.75" x14ac:dyDescent="0.25">
      <c r="A240" s="91" t="s">
        <v>167</v>
      </c>
      <c r="B240" s="92">
        <f>B241+B242</f>
        <v>23690945.970000003</v>
      </c>
      <c r="C240" s="33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1:20" ht="15.75" x14ac:dyDescent="0.25">
      <c r="A241" s="101" t="s">
        <v>184</v>
      </c>
      <c r="B241" s="92">
        <v>0</v>
      </c>
      <c r="C241" s="33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1:20" ht="15.75" x14ac:dyDescent="0.25">
      <c r="A242" s="101" t="s">
        <v>168</v>
      </c>
      <c r="B242" s="92">
        <f>SUM(B243:B257)</f>
        <v>23690945.970000003</v>
      </c>
      <c r="C242" s="33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1:20" ht="15.75" x14ac:dyDescent="0.25">
      <c r="A243" s="83" t="s">
        <v>169</v>
      </c>
      <c r="B243" s="89">
        <v>800000</v>
      </c>
      <c r="C243" s="35">
        <v>1600420</v>
      </c>
      <c r="D243" s="15">
        <v>0</v>
      </c>
      <c r="E243" s="15">
        <v>0</v>
      </c>
      <c r="F243" s="15">
        <v>0</v>
      </c>
      <c r="G243" s="15">
        <v>400000</v>
      </c>
      <c r="H243" s="15">
        <v>400000</v>
      </c>
      <c r="I243" s="15">
        <v>0</v>
      </c>
      <c r="J243" s="15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9">
        <f t="shared" ref="P243:P257" si="22">SUM(D243:O243)</f>
        <v>800000</v>
      </c>
      <c r="Q243" s="10">
        <f t="shared" ref="Q243:Q257" si="23">B243-P243</f>
        <v>0</v>
      </c>
      <c r="T243">
        <v>136</v>
      </c>
    </row>
    <row r="244" spans="1:20" ht="15.75" x14ac:dyDescent="0.25">
      <c r="A244" s="83" t="s">
        <v>170</v>
      </c>
      <c r="B244" s="89">
        <v>500000</v>
      </c>
      <c r="C244" s="35">
        <v>1600420</v>
      </c>
      <c r="D244" s="15">
        <v>0</v>
      </c>
      <c r="E244" s="15">
        <v>0</v>
      </c>
      <c r="F244" s="15">
        <v>0</v>
      </c>
      <c r="G244" s="15">
        <v>0</v>
      </c>
      <c r="H244" s="15">
        <v>500000</v>
      </c>
      <c r="I244" s="15">
        <v>0</v>
      </c>
      <c r="J244" s="15">
        <v>0</v>
      </c>
      <c r="K244" s="15">
        <v>0</v>
      </c>
      <c r="L244" s="16">
        <v>0</v>
      </c>
      <c r="M244" s="16">
        <v>0</v>
      </c>
      <c r="N244" s="16">
        <v>0</v>
      </c>
      <c r="O244" s="16">
        <v>0</v>
      </c>
      <c r="P244" s="9">
        <f t="shared" si="22"/>
        <v>500000</v>
      </c>
      <c r="Q244" s="10">
        <f t="shared" si="23"/>
        <v>0</v>
      </c>
      <c r="T244">
        <v>137</v>
      </c>
    </row>
    <row r="245" spans="1:20" ht="15.75" x14ac:dyDescent="0.25">
      <c r="A245" s="83" t="s">
        <v>171</v>
      </c>
      <c r="B245" s="89">
        <v>1752011.96</v>
      </c>
      <c r="C245" s="35">
        <v>1600420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1752011.96</v>
      </c>
      <c r="K245" s="16">
        <v>0</v>
      </c>
      <c r="L245" s="15">
        <v>0</v>
      </c>
      <c r="M245" s="16">
        <v>0</v>
      </c>
      <c r="N245" s="16">
        <v>0</v>
      </c>
      <c r="O245" s="16">
        <v>0</v>
      </c>
      <c r="P245" s="9">
        <f t="shared" si="22"/>
        <v>1752011.96</v>
      </c>
      <c r="Q245" s="10">
        <f t="shared" si="23"/>
        <v>0</v>
      </c>
      <c r="T245">
        <v>138</v>
      </c>
    </row>
    <row r="246" spans="1:20" ht="15.75" x14ac:dyDescent="0.25">
      <c r="A246" s="83" t="s">
        <v>172</v>
      </c>
      <c r="B246" s="89">
        <v>2000000</v>
      </c>
      <c r="C246" s="35">
        <v>1600420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2000000</v>
      </c>
      <c r="K246" s="16">
        <v>0</v>
      </c>
      <c r="L246" s="15">
        <v>0</v>
      </c>
      <c r="M246" s="16">
        <v>0</v>
      </c>
      <c r="N246" s="16">
        <v>0</v>
      </c>
      <c r="O246" s="16">
        <v>0</v>
      </c>
      <c r="P246" s="9">
        <f t="shared" si="22"/>
        <v>2000000</v>
      </c>
      <c r="Q246" s="10">
        <f t="shared" si="23"/>
        <v>0</v>
      </c>
      <c r="T246">
        <v>139</v>
      </c>
    </row>
    <row r="247" spans="1:20" ht="15.75" x14ac:dyDescent="0.25">
      <c r="A247" s="83" t="s">
        <v>173</v>
      </c>
      <c r="B247" s="89">
        <v>3000000</v>
      </c>
      <c r="C247" s="35">
        <v>1600420</v>
      </c>
      <c r="D247" s="10">
        <v>0</v>
      </c>
      <c r="E247" s="10">
        <v>0</v>
      </c>
      <c r="F247" s="10">
        <v>0</v>
      </c>
      <c r="G247" s="15">
        <v>3000000</v>
      </c>
      <c r="H247" s="15">
        <v>0</v>
      </c>
      <c r="I247" s="15">
        <v>0</v>
      </c>
      <c r="J247" s="15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9">
        <f t="shared" si="22"/>
        <v>3000000</v>
      </c>
      <c r="Q247" s="10">
        <f t="shared" si="23"/>
        <v>0</v>
      </c>
      <c r="T247">
        <v>140</v>
      </c>
    </row>
    <row r="248" spans="1:20" ht="15.75" x14ac:dyDescent="0.25">
      <c r="A248" s="83" t="s">
        <v>174</v>
      </c>
      <c r="B248" s="89">
        <v>1080000</v>
      </c>
      <c r="C248" s="35">
        <v>1600420</v>
      </c>
      <c r="D248" s="15">
        <v>0</v>
      </c>
      <c r="E248" s="15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1080000</v>
      </c>
      <c r="L248" s="15">
        <v>0</v>
      </c>
      <c r="M248" s="15">
        <v>0</v>
      </c>
      <c r="N248" s="15">
        <v>0</v>
      </c>
      <c r="O248" s="15">
        <v>0</v>
      </c>
      <c r="P248" s="9">
        <f t="shared" si="22"/>
        <v>1080000</v>
      </c>
      <c r="Q248" s="10">
        <f t="shared" si="23"/>
        <v>0</v>
      </c>
      <c r="T248">
        <v>141</v>
      </c>
    </row>
    <row r="249" spans="1:20" ht="15.75" x14ac:dyDescent="0.25">
      <c r="A249" s="83" t="s">
        <v>175</v>
      </c>
      <c r="B249" s="89">
        <v>324000</v>
      </c>
      <c r="C249" s="35">
        <v>1600420</v>
      </c>
      <c r="D249" s="15">
        <v>0</v>
      </c>
      <c r="E249" s="15">
        <v>0</v>
      </c>
      <c r="F249" s="15">
        <v>0</v>
      </c>
      <c r="G249" s="15">
        <v>0</v>
      </c>
      <c r="H249" s="15">
        <v>0</v>
      </c>
      <c r="I249" s="15">
        <v>324000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9">
        <f t="shared" si="22"/>
        <v>324000</v>
      </c>
      <c r="Q249" s="10">
        <f t="shared" si="23"/>
        <v>0</v>
      </c>
      <c r="T249">
        <v>142</v>
      </c>
    </row>
    <row r="250" spans="1:20" ht="15.75" x14ac:dyDescent="0.25">
      <c r="A250" s="83" t="s">
        <v>176</v>
      </c>
      <c r="B250" s="89">
        <v>868065.8</v>
      </c>
      <c r="C250" s="35">
        <v>1600420</v>
      </c>
      <c r="D250" s="15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868065.8</v>
      </c>
      <c r="L250" s="15">
        <v>0</v>
      </c>
      <c r="M250" s="15">
        <v>0</v>
      </c>
      <c r="N250" s="15">
        <v>0</v>
      </c>
      <c r="O250" s="15">
        <v>0</v>
      </c>
      <c r="P250" s="9">
        <f t="shared" si="22"/>
        <v>868065.8</v>
      </c>
      <c r="Q250" s="10">
        <f t="shared" si="23"/>
        <v>0</v>
      </c>
      <c r="T250">
        <v>143</v>
      </c>
    </row>
    <row r="251" spans="1:20" ht="15.75" x14ac:dyDescent="0.25">
      <c r="A251" s="83" t="s">
        <v>177</v>
      </c>
      <c r="B251" s="89">
        <v>2363525.67</v>
      </c>
      <c r="C251" s="35">
        <v>1600420</v>
      </c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2363525.67</v>
      </c>
      <c r="M251" s="15">
        <v>0</v>
      </c>
      <c r="N251" s="15">
        <v>0</v>
      </c>
      <c r="O251" s="15">
        <v>0</v>
      </c>
      <c r="P251" s="9">
        <f t="shared" si="22"/>
        <v>2363525.67</v>
      </c>
      <c r="Q251" s="10">
        <f t="shared" si="23"/>
        <v>0</v>
      </c>
      <c r="T251">
        <v>144</v>
      </c>
    </row>
    <row r="252" spans="1:20" ht="15.75" x14ac:dyDescent="0.25">
      <c r="A252" s="83" t="s">
        <v>178</v>
      </c>
      <c r="B252" s="89">
        <v>7903342.54</v>
      </c>
      <c r="C252" s="35">
        <v>1600420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L252" s="15">
        <v>7903342.54</v>
      </c>
      <c r="M252" s="15">
        <v>0</v>
      </c>
      <c r="N252" s="15">
        <v>0</v>
      </c>
      <c r="O252" s="15">
        <v>0</v>
      </c>
      <c r="P252" s="9">
        <f t="shared" si="22"/>
        <v>7903342.54</v>
      </c>
      <c r="Q252" s="10">
        <f t="shared" si="23"/>
        <v>0</v>
      </c>
      <c r="T252">
        <v>145</v>
      </c>
    </row>
    <row r="253" spans="1:20" ht="15.75" x14ac:dyDescent="0.25">
      <c r="A253" s="83" t="s">
        <v>179</v>
      </c>
      <c r="B253" s="89">
        <v>1500000</v>
      </c>
      <c r="C253" s="35">
        <v>1600420</v>
      </c>
      <c r="D253" s="15">
        <v>0</v>
      </c>
      <c r="E253" s="15">
        <v>0</v>
      </c>
      <c r="F253" s="15">
        <v>0</v>
      </c>
      <c r="G253" s="15">
        <v>750000</v>
      </c>
      <c r="H253" s="15">
        <v>0</v>
      </c>
      <c r="I253" s="15">
        <v>375000</v>
      </c>
      <c r="J253" s="15">
        <v>0</v>
      </c>
      <c r="K253" s="15">
        <v>375000</v>
      </c>
      <c r="L253" s="15">
        <v>0</v>
      </c>
      <c r="M253" s="15">
        <v>0</v>
      </c>
      <c r="N253" s="15">
        <v>0</v>
      </c>
      <c r="O253" s="15">
        <v>0</v>
      </c>
      <c r="P253" s="9">
        <f t="shared" si="22"/>
        <v>1500000</v>
      </c>
      <c r="Q253" s="10">
        <f t="shared" si="23"/>
        <v>0</v>
      </c>
      <c r="T253">
        <v>146</v>
      </c>
    </row>
    <row r="254" spans="1:20" ht="15.75" x14ac:dyDescent="0.25">
      <c r="A254" s="83" t="s">
        <v>180</v>
      </c>
      <c r="B254" s="89">
        <v>400000</v>
      </c>
      <c r="C254" s="35">
        <v>1600420</v>
      </c>
      <c r="D254" s="15">
        <v>0</v>
      </c>
      <c r="E254" s="15">
        <v>0</v>
      </c>
      <c r="F254" s="15">
        <v>200000</v>
      </c>
      <c r="G254" s="15">
        <v>0</v>
      </c>
      <c r="H254" s="15">
        <v>0</v>
      </c>
      <c r="I254" s="15">
        <v>200000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9">
        <f t="shared" si="22"/>
        <v>400000</v>
      </c>
      <c r="Q254" s="10">
        <f t="shared" si="23"/>
        <v>0</v>
      </c>
      <c r="T254">
        <v>147</v>
      </c>
    </row>
    <row r="255" spans="1:20" ht="15.75" x14ac:dyDescent="0.25">
      <c r="A255" s="83" t="s">
        <v>181</v>
      </c>
      <c r="B255" s="89">
        <v>500000</v>
      </c>
      <c r="C255" s="35">
        <v>1600420</v>
      </c>
      <c r="D255" s="15">
        <v>0</v>
      </c>
      <c r="E255" s="15">
        <v>0</v>
      </c>
      <c r="F255" s="15">
        <v>0</v>
      </c>
      <c r="G255" s="15">
        <v>0</v>
      </c>
      <c r="H255" s="15">
        <v>500000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9">
        <f t="shared" si="22"/>
        <v>500000</v>
      </c>
      <c r="Q255" s="10">
        <f t="shared" si="23"/>
        <v>0</v>
      </c>
      <c r="T255">
        <v>148</v>
      </c>
    </row>
    <row r="256" spans="1:20" ht="15.75" x14ac:dyDescent="0.25">
      <c r="A256" s="83" t="s">
        <v>182</v>
      </c>
      <c r="B256" s="89">
        <v>500000</v>
      </c>
      <c r="C256" s="35">
        <v>1600420</v>
      </c>
      <c r="D256" s="15">
        <v>0</v>
      </c>
      <c r="E256" s="15">
        <v>0</v>
      </c>
      <c r="F256" s="15">
        <v>0</v>
      </c>
      <c r="G256" s="15">
        <v>250000</v>
      </c>
      <c r="H256" s="15">
        <v>250000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9">
        <f t="shared" si="22"/>
        <v>500000</v>
      </c>
      <c r="Q256" s="10">
        <f t="shared" si="23"/>
        <v>0</v>
      </c>
      <c r="T256">
        <v>149</v>
      </c>
    </row>
    <row r="257" spans="1:20" ht="15.75" x14ac:dyDescent="0.25">
      <c r="A257" s="83" t="s">
        <v>183</v>
      </c>
      <c r="B257" s="89">
        <v>200000</v>
      </c>
      <c r="C257" s="35">
        <v>1600420</v>
      </c>
      <c r="D257" s="15">
        <v>0</v>
      </c>
      <c r="E257" s="15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200000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9">
        <f t="shared" si="22"/>
        <v>200000</v>
      </c>
      <c r="Q257" s="10">
        <f t="shared" si="23"/>
        <v>0</v>
      </c>
      <c r="T257">
        <v>150</v>
      </c>
    </row>
    <row r="258" spans="1:20" ht="31.5" x14ac:dyDescent="0.25">
      <c r="A258" s="104" t="s">
        <v>185</v>
      </c>
      <c r="B258" s="81">
        <f>B259+B261+B263+B265</f>
        <v>2211179.9900000002</v>
      </c>
      <c r="C258" s="35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Q258" s="10"/>
    </row>
    <row r="259" spans="1:20" ht="15.75" x14ac:dyDescent="0.25">
      <c r="A259" s="105" t="s">
        <v>195</v>
      </c>
      <c r="B259" s="81">
        <f>B260</f>
        <v>10783.99</v>
      </c>
      <c r="C259" s="35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Q259" s="10"/>
    </row>
    <row r="260" spans="1:20" ht="15.75" x14ac:dyDescent="0.25">
      <c r="A260" s="83" t="s">
        <v>198</v>
      </c>
      <c r="B260" s="89">
        <f t="shared" ref="B260" si="24">SUM(D260:O260)</f>
        <v>10783.99</v>
      </c>
      <c r="C260" s="6">
        <v>1500720</v>
      </c>
      <c r="D260" s="10">
        <v>1003.26</v>
      </c>
      <c r="E260" s="10">
        <v>921.54</v>
      </c>
      <c r="F260" s="10">
        <v>1202.54</v>
      </c>
      <c r="G260" s="10">
        <v>724.86</v>
      </c>
      <c r="H260" s="10">
        <v>1268.98</v>
      </c>
      <c r="I260" s="10">
        <v>799.7</v>
      </c>
      <c r="J260" s="10">
        <v>843.94</v>
      </c>
      <c r="K260" s="10">
        <v>915.48</v>
      </c>
      <c r="L260" s="10">
        <v>723.29</v>
      </c>
      <c r="M260" s="10">
        <v>645.89</v>
      </c>
      <c r="N260" s="10">
        <v>845.26</v>
      </c>
      <c r="O260" s="10">
        <v>889.25</v>
      </c>
      <c r="P260" s="9">
        <f>SUM(D260:O260)</f>
        <v>10783.99</v>
      </c>
      <c r="Q260" s="10">
        <f>B260-P260</f>
        <v>0</v>
      </c>
      <c r="T260">
        <v>151</v>
      </c>
    </row>
    <row r="261" spans="1:20" ht="15.75" x14ac:dyDescent="0.25">
      <c r="A261" s="105" t="s">
        <v>196</v>
      </c>
      <c r="B261" s="81">
        <f>B262</f>
        <v>174668</v>
      </c>
      <c r="C261" s="35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Q261" s="10"/>
    </row>
    <row r="262" spans="1:20" ht="30.75" x14ac:dyDescent="0.25">
      <c r="A262" s="83" t="s">
        <v>199</v>
      </c>
      <c r="B262" s="89">
        <v>174668</v>
      </c>
      <c r="C262" s="6">
        <v>1500720</v>
      </c>
      <c r="D262" s="10">
        <v>14873.66</v>
      </c>
      <c r="E262" s="10">
        <v>14773.94</v>
      </c>
      <c r="F262" s="10">
        <v>14573.94</v>
      </c>
      <c r="G262" s="10">
        <v>14973.94</v>
      </c>
      <c r="H262" s="10">
        <v>14573.94</v>
      </c>
      <c r="I262" s="10">
        <v>14973.94</v>
      </c>
      <c r="J262" s="10">
        <v>14773.94</v>
      </c>
      <c r="K262" s="10">
        <v>14773.94</v>
      </c>
      <c r="L262" s="10">
        <v>14154.94</v>
      </c>
      <c r="M262" s="10">
        <v>14073.94</v>
      </c>
      <c r="N262" s="10">
        <v>14073.94</v>
      </c>
      <c r="O262" s="10">
        <v>14073.94</v>
      </c>
      <c r="P262" s="9">
        <f>SUM(D262:O262)</f>
        <v>174668</v>
      </c>
      <c r="Q262" s="10">
        <f>B262-P262</f>
        <v>0</v>
      </c>
      <c r="T262">
        <v>152</v>
      </c>
    </row>
    <row r="263" spans="1:20" ht="15.75" x14ac:dyDescent="0.25">
      <c r="A263" s="105" t="s">
        <v>197</v>
      </c>
      <c r="B263" s="81">
        <f>B264</f>
        <v>1212942</v>
      </c>
      <c r="C263" s="35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Q263" s="10"/>
    </row>
    <row r="264" spans="1:20" ht="15.75" x14ac:dyDescent="0.25">
      <c r="A264" s="83" t="s">
        <v>200</v>
      </c>
      <c r="B264" s="89">
        <v>1212942</v>
      </c>
      <c r="C264" s="6">
        <v>1500720</v>
      </c>
      <c r="D264" s="10">
        <v>112835.25</v>
      </c>
      <c r="E264" s="10">
        <v>139672.26</v>
      </c>
      <c r="F264" s="10">
        <v>100958.25</v>
      </c>
      <c r="G264" s="10">
        <v>92642.25</v>
      </c>
      <c r="H264" s="10">
        <v>96806.95</v>
      </c>
      <c r="I264" s="10">
        <v>98436.15</v>
      </c>
      <c r="J264" s="10">
        <v>100437.26</v>
      </c>
      <c r="K264" s="10">
        <v>54129.65</v>
      </c>
      <c r="L264" s="10">
        <v>113286.25</v>
      </c>
      <c r="M264" s="10">
        <v>114956.87</v>
      </c>
      <c r="N264" s="10">
        <v>89965.23</v>
      </c>
      <c r="O264" s="10">
        <v>98815.63</v>
      </c>
      <c r="P264" s="9">
        <f>SUM(D264:O264)</f>
        <v>1212942</v>
      </c>
      <c r="Q264" s="10">
        <f>B264-P264</f>
        <v>0</v>
      </c>
      <c r="T264">
        <v>153</v>
      </c>
    </row>
    <row r="265" spans="1:20" ht="15.75" x14ac:dyDescent="0.25">
      <c r="A265" s="82" t="s">
        <v>201</v>
      </c>
      <c r="B265" s="81">
        <f>B266</f>
        <v>812786</v>
      </c>
      <c r="C265" s="6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9"/>
      <c r="Q265" s="10"/>
    </row>
    <row r="266" spans="1:20" ht="15.75" x14ac:dyDescent="0.25">
      <c r="A266" s="83" t="s">
        <v>202</v>
      </c>
      <c r="B266" s="89">
        <v>812786</v>
      </c>
      <c r="C266" s="6">
        <v>1500720</v>
      </c>
      <c r="D266" s="10">
        <v>78379.25</v>
      </c>
      <c r="E266" s="10">
        <v>94299.87</v>
      </c>
      <c r="F266" s="10">
        <v>86683.29</v>
      </c>
      <c r="G266" s="10">
        <v>76650.2</v>
      </c>
      <c r="H266" s="10">
        <v>65290.54</v>
      </c>
      <c r="I266" s="10">
        <v>73050.64</v>
      </c>
      <c r="J266" s="10">
        <v>72741.62</v>
      </c>
      <c r="K266" s="10">
        <v>66037.66</v>
      </c>
      <c r="L266" s="10">
        <v>75929.27</v>
      </c>
      <c r="M266" s="10">
        <v>43281.27</v>
      </c>
      <c r="N266" s="10">
        <v>41039.769999999997</v>
      </c>
      <c r="O266" s="10">
        <v>39402.620000000003</v>
      </c>
      <c r="P266" s="9">
        <f>SUM(D266:O266)</f>
        <v>812786</v>
      </c>
      <c r="Q266" s="10">
        <f>B266-P266</f>
        <v>0</v>
      </c>
      <c r="T266">
        <v>154</v>
      </c>
    </row>
    <row r="267" spans="1:20" ht="15.75" x14ac:dyDescent="0.25">
      <c r="A267" s="104" t="s">
        <v>194</v>
      </c>
      <c r="B267" s="92">
        <v>0</v>
      </c>
      <c r="C267" s="35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Q267" s="10"/>
    </row>
    <row r="268" spans="1:20" ht="47.25" x14ac:dyDescent="0.25">
      <c r="A268" s="91" t="s">
        <v>186</v>
      </c>
      <c r="B268" s="87">
        <v>0</v>
      </c>
      <c r="C268" s="36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9"/>
      <c r="Q268" s="10"/>
    </row>
    <row r="269" spans="1:20" ht="15.75" x14ac:dyDescent="0.25">
      <c r="A269" s="104" t="s">
        <v>193</v>
      </c>
      <c r="B269" s="87">
        <v>0</v>
      </c>
      <c r="C269" s="36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9"/>
      <c r="Q269" s="10"/>
    </row>
    <row r="270" spans="1:20" ht="15.75" x14ac:dyDescent="0.25">
      <c r="A270" s="104" t="s">
        <v>188</v>
      </c>
      <c r="B270" s="87">
        <v>0</v>
      </c>
      <c r="C270" s="36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9"/>
      <c r="Q270" s="10"/>
    </row>
    <row r="271" spans="1:20" ht="15.75" x14ac:dyDescent="0.25">
      <c r="A271" s="104" t="s">
        <v>190</v>
      </c>
      <c r="B271" s="87">
        <v>0</v>
      </c>
      <c r="C271" s="36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9"/>
      <c r="Q271" s="10"/>
    </row>
    <row r="272" spans="1:20" ht="47.25" x14ac:dyDescent="0.25">
      <c r="A272" s="104" t="s">
        <v>192</v>
      </c>
      <c r="B272" s="87">
        <v>0</v>
      </c>
      <c r="C272" s="36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9"/>
      <c r="Q272" s="10"/>
    </row>
    <row r="273" spans="1:20" ht="15.75" x14ac:dyDescent="0.25">
      <c r="A273" s="104" t="s">
        <v>23</v>
      </c>
      <c r="B273" s="87">
        <f>B274+B275+B276</f>
        <v>0</v>
      </c>
      <c r="C273" s="36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9"/>
      <c r="Q273" s="10"/>
    </row>
    <row r="274" spans="1:20" ht="15.75" x14ac:dyDescent="0.25">
      <c r="A274" s="104" t="s">
        <v>24</v>
      </c>
      <c r="B274" s="87">
        <v>0</v>
      </c>
      <c r="C274" s="36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9"/>
      <c r="Q274" s="10"/>
    </row>
    <row r="275" spans="1:20" ht="15.75" x14ac:dyDescent="0.25">
      <c r="A275" s="104" t="s">
        <v>25</v>
      </c>
      <c r="B275" s="87">
        <v>0</v>
      </c>
      <c r="C275" s="36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9"/>
      <c r="Q275" s="10"/>
    </row>
    <row r="276" spans="1:20" ht="15.75" x14ac:dyDescent="0.25">
      <c r="A276" s="104" t="s">
        <v>26</v>
      </c>
      <c r="B276" s="87">
        <v>0</v>
      </c>
      <c r="C276" s="36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9"/>
      <c r="Q276" s="10"/>
    </row>
    <row r="277" spans="1:20" x14ac:dyDescent="0.25">
      <c r="A277" s="29"/>
      <c r="B277" s="66"/>
      <c r="C277" s="33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T277">
        <v>155</v>
      </c>
    </row>
    <row r="278" spans="1:20" x14ac:dyDescent="0.25">
      <c r="A278" s="61"/>
      <c r="B278" s="65"/>
      <c r="C278" s="4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45">
        <f>SUM(P10:P276)</f>
        <v>245453973.59550002</v>
      </c>
      <c r="Q278" s="10" t="s">
        <v>20</v>
      </c>
      <c r="T278" t="s">
        <v>20</v>
      </c>
    </row>
    <row r="279" spans="1:20" x14ac:dyDescent="0.25">
      <c r="A279" s="61">
        <v>1100120</v>
      </c>
      <c r="B279" s="65">
        <f>B14+B15+B25+B19+B20+B16+B17+B61+B62+B64+B65+B66+B67+B68+B69+B70+B71+B72+B73+B74+B75+B76+B78+B80+B81+B82+B83+B85+B87+B89+B90+B91+B92+B93+B95+B96+B97+B98+B99+B100+B101+B102+B103+B104+B105+B107+B108+B110+B111+B113+B114+B115+B117+B118+B120+B121+B122+B124+B125+B165+B195+B166+B167+B168+B169+B170+B171+B172+B173+B138+B139+B140+B141+B142+B160+B136+B155+B190+B174+B198+B156+B175+B176+B177+B178+B179+B143+B144+B145+B146+B147+B148+B149+B150+B180+B181+B151+B152+B157+B182+B183+B184+B191+B185+B158+B192+B212+B205+B206+B207+B208+B209+B210+B194+B23+B10</f>
        <v>54188547.320000008</v>
      </c>
      <c r="C279" s="4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</row>
    <row r="280" spans="1:20" x14ac:dyDescent="0.25">
      <c r="A280" s="61">
        <v>1400320</v>
      </c>
      <c r="B280" s="65">
        <f>B32+B154</f>
        <v>789279.57</v>
      </c>
      <c r="C280" s="4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</row>
    <row r="281" spans="1:20" x14ac:dyDescent="0.25">
      <c r="A281" s="61">
        <v>1100220</v>
      </c>
      <c r="B281" s="65">
        <f>B46+B48+B49+B50+B51+B52</f>
        <v>1650000</v>
      </c>
      <c r="C281" s="4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</row>
    <row r="282" spans="1:20" x14ac:dyDescent="0.25">
      <c r="A282" s="61">
        <v>1500520</v>
      </c>
      <c r="B282" s="65">
        <f>B220+B222+B224+B226+B228+B230+B232</f>
        <v>107594968</v>
      </c>
      <c r="C282" s="4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</row>
    <row r="283" spans="1:20" x14ac:dyDescent="0.25">
      <c r="A283" s="61">
        <v>1500720</v>
      </c>
      <c r="B283" s="65">
        <f>B260+B262+B264+B266</f>
        <v>2211179.9900000002</v>
      </c>
      <c r="C283" s="4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</row>
    <row r="284" spans="1:20" x14ac:dyDescent="0.25">
      <c r="A284" s="61">
        <v>2510120</v>
      </c>
      <c r="B284" s="65">
        <f>B235+B236</f>
        <v>21226746.27</v>
      </c>
      <c r="C284" s="4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</row>
    <row r="285" spans="1:20" x14ac:dyDescent="0.25">
      <c r="A285" s="61">
        <v>2510220</v>
      </c>
      <c r="B285" s="65">
        <f>B238+B239</f>
        <v>34102306.479999997</v>
      </c>
      <c r="C285" s="4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</row>
    <row r="286" spans="1:20" x14ac:dyDescent="0.25">
      <c r="A286" s="61">
        <v>1600420</v>
      </c>
      <c r="B286" s="65">
        <f>B243+B244+B245+B246+B247+B248+B249+B250+B251+B252+B253+B254+B255+B256+B257</f>
        <v>23690945.970000003</v>
      </c>
      <c r="C286" s="4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</row>
    <row r="287" spans="1:20" x14ac:dyDescent="0.25">
      <c r="A287" s="61" t="s">
        <v>20</v>
      </c>
      <c r="B287" s="65" t="s">
        <v>20</v>
      </c>
      <c r="C287" s="4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</row>
    <row r="288" spans="1:20" x14ac:dyDescent="0.25">
      <c r="A288" s="61"/>
      <c r="B288" s="65"/>
      <c r="C288" s="4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</row>
    <row r="289" spans="1:17" ht="15.75" thickBot="1" x14ac:dyDescent="0.3">
      <c r="A289" s="61"/>
      <c r="B289" s="68">
        <f>SUM(B279:B288)</f>
        <v>245453973.60000002</v>
      </c>
      <c r="C289" s="7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</row>
    <row r="290" spans="1:17" ht="15.75" thickTop="1" x14ac:dyDescent="0.25">
      <c r="A290" s="61"/>
      <c r="B290" s="65"/>
      <c r="C290" s="4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</row>
  </sheetData>
  <autoFilter ref="A3:Q276"/>
  <pageMargins left="0.7" right="0.7" top="0.75" bottom="0.75" header="0.3" footer="0.3"/>
  <pageSetup paperSize="5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ING 2021</vt:lpstr>
      <vt:lpstr>2020 (2)</vt:lpstr>
      <vt:lpstr>'2020 (2)'!Área_de_impresión</vt:lpstr>
      <vt:lpstr>'ING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</dc:creator>
  <cp:lastModifiedBy>Laura Tellez</cp:lastModifiedBy>
  <cp:lastPrinted>2019-09-20T15:02:48Z</cp:lastPrinted>
  <dcterms:created xsi:type="dcterms:W3CDTF">2017-11-28T21:37:03Z</dcterms:created>
  <dcterms:modified xsi:type="dcterms:W3CDTF">2020-01-15T17:05:46Z</dcterms:modified>
</cp:coreProperties>
</file>