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5600" windowHeight="825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2">CA!$1:$5</definedName>
    <definedName name="_xlnm.Print_Titles" localSheetId="0">COG!$1:$4</definedName>
  </definedNames>
  <calcPr calcId="125725"/>
</workbook>
</file>

<file path=xl/calcChain.xml><?xml version="1.0" encoding="utf-8"?>
<calcChain xmlns="http://schemas.openxmlformats.org/spreadsheetml/2006/main">
  <c r="E40" i="5"/>
  <c r="H40" s="1"/>
  <c r="E39"/>
  <c r="H39" s="1"/>
  <c r="E38"/>
  <c r="H38" s="1"/>
  <c r="E37"/>
  <c r="H37" s="1"/>
  <c r="G36"/>
  <c r="G42" s="1"/>
  <c r="F36"/>
  <c r="F42" s="1"/>
  <c r="E36"/>
  <c r="E42" s="1"/>
  <c r="D36"/>
  <c r="D42" s="1"/>
  <c r="C36"/>
  <c r="C42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G25"/>
  <c r="F25"/>
  <c r="E25"/>
  <c r="D25"/>
  <c r="C25"/>
  <c r="E23"/>
  <c r="H23" s="1"/>
  <c r="E22"/>
  <c r="H22" s="1"/>
  <c r="E21"/>
  <c r="H21" s="1"/>
  <c r="E20"/>
  <c r="H20" s="1"/>
  <c r="E19"/>
  <c r="H19" s="1"/>
  <c r="E18"/>
  <c r="H18" s="1"/>
  <c r="E17"/>
  <c r="H17" s="1"/>
  <c r="H16" s="1"/>
  <c r="G16"/>
  <c r="F16"/>
  <c r="E16"/>
  <c r="D16"/>
  <c r="C16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H6" s="1"/>
  <c r="G6"/>
  <c r="F6"/>
  <c r="E6"/>
  <c r="D6"/>
  <c r="C6"/>
  <c r="G84" i="4"/>
  <c r="F84"/>
  <c r="D84"/>
  <c r="C84"/>
  <c r="E82"/>
  <c r="H82" s="1"/>
  <c r="E80"/>
  <c r="H80" s="1"/>
  <c r="E78"/>
  <c r="H78" s="1"/>
  <c r="E76"/>
  <c r="H76" s="1"/>
  <c r="E74"/>
  <c r="H74" s="1"/>
  <c r="E72"/>
  <c r="H72" s="1"/>
  <c r="E70"/>
  <c r="E84" s="1"/>
  <c r="G62"/>
  <c r="F62"/>
  <c r="D62"/>
  <c r="C62"/>
  <c r="E60"/>
  <c r="H60" s="1"/>
  <c r="E59"/>
  <c r="H59" s="1"/>
  <c r="E58"/>
  <c r="H58" s="1"/>
  <c r="E57"/>
  <c r="E62" s="1"/>
  <c r="G48"/>
  <c r="F48"/>
  <c r="D48"/>
  <c r="C48"/>
  <c r="E45"/>
  <c r="H45" s="1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E8"/>
  <c r="H8" s="1"/>
  <c r="E7"/>
  <c r="E48" s="1"/>
  <c r="G16" i="8"/>
  <c r="F16"/>
  <c r="D16"/>
  <c r="C16"/>
  <c r="H14"/>
  <c r="E14"/>
  <c r="H12"/>
  <c r="E12"/>
  <c r="H10"/>
  <c r="E10"/>
  <c r="H8"/>
  <c r="E8"/>
  <c r="H6"/>
  <c r="H16" s="1"/>
  <c r="E6"/>
  <c r="E16" s="1"/>
  <c r="H76" i="6"/>
  <c r="E76"/>
  <c r="H75"/>
  <c r="E75"/>
  <c r="H74"/>
  <c r="E74"/>
  <c r="H73"/>
  <c r="E73"/>
  <c r="H72"/>
  <c r="E72"/>
  <c r="H71"/>
  <c r="E71"/>
  <c r="H70"/>
  <c r="E70"/>
  <c r="G69"/>
  <c r="F69"/>
  <c r="D69"/>
  <c r="C69"/>
  <c r="E69" s="1"/>
  <c r="H69" s="1"/>
  <c r="H68"/>
  <c r="E68"/>
  <c r="H67"/>
  <c r="E67"/>
  <c r="H66"/>
  <c r="E66"/>
  <c r="G65"/>
  <c r="F65"/>
  <c r="D65"/>
  <c r="C65"/>
  <c r="E65" s="1"/>
  <c r="H65" s="1"/>
  <c r="H64"/>
  <c r="E64"/>
  <c r="H63"/>
  <c r="E63"/>
  <c r="H62"/>
  <c r="E62"/>
  <c r="H61"/>
  <c r="E61"/>
  <c r="H60"/>
  <c r="E60"/>
  <c r="H59"/>
  <c r="E59"/>
  <c r="H58"/>
  <c r="E58"/>
  <c r="G57"/>
  <c r="F57"/>
  <c r="D57"/>
  <c r="C57"/>
  <c r="E57" s="1"/>
  <c r="H57" s="1"/>
  <c r="H56"/>
  <c r="E56"/>
  <c r="H55"/>
  <c r="E55"/>
  <c r="H54"/>
  <c r="E54"/>
  <c r="G53"/>
  <c r="F53"/>
  <c r="D53"/>
  <c r="C53"/>
  <c r="E53" s="1"/>
  <c r="H53" s="1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G43"/>
  <c r="F43"/>
  <c r="D43"/>
  <c r="C43"/>
  <c r="E43" s="1"/>
  <c r="H43" s="1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G33"/>
  <c r="F33"/>
  <c r="D33"/>
  <c r="C33"/>
  <c r="E33" s="1"/>
  <c r="H33" s="1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G23"/>
  <c r="F23"/>
  <c r="D23"/>
  <c r="C23"/>
  <c r="E23" s="1"/>
  <c r="H23" s="1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G13"/>
  <c r="F13"/>
  <c r="D13"/>
  <c r="C13"/>
  <c r="E13" s="1"/>
  <c r="H13" s="1"/>
  <c r="H12"/>
  <c r="E12"/>
  <c r="H11"/>
  <c r="E11"/>
  <c r="H10"/>
  <c r="E10"/>
  <c r="H9"/>
  <c r="E9"/>
  <c r="H8"/>
  <c r="E8"/>
  <c r="H7"/>
  <c r="E7"/>
  <c r="H6"/>
  <c r="E6"/>
  <c r="G5"/>
  <c r="G77" s="1"/>
  <c r="F5"/>
  <c r="F77" s="1"/>
  <c r="D5"/>
  <c r="D77" s="1"/>
  <c r="C5"/>
  <c r="C77" s="1"/>
  <c r="H25" i="5" l="1"/>
  <c r="H36"/>
  <c r="H70" i="4"/>
  <c r="H84" s="1"/>
  <c r="H57"/>
  <c r="H62" s="1"/>
  <c r="H7"/>
  <c r="H48" s="1"/>
  <c r="E5" i="6"/>
  <c r="H42" i="5" l="1"/>
  <c r="E77" i="6"/>
  <c r="H5"/>
  <c r="H77" s="1"/>
</calcChain>
</file>

<file path=xl/sharedStrings.xml><?xml version="1.0" encoding="utf-8"?>
<sst xmlns="http://schemas.openxmlformats.org/spreadsheetml/2006/main" count="267" uniqueCount="182">
  <si>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</si>
  <si>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</si>
  <si>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</si>
  <si>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</si>
  <si>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</si>
  <si>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</si>
  <si>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</si>
  <si>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</si>
  <si>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</si>
  <si>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</si>
  <si>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</si>
  <si>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</si>
  <si>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</si>
  <si>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</si>
  <si>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</si>
  <si>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</si>
  <si>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</si>
  <si>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</si>
  <si>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</si>
  <si>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</si>
  <si>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</si>
  <si>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</si>
  <si>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</si>
  <si>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</si>
  <si>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</si>
  <si>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</si>
  <si>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</si>
  <si>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</si>
  <si>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</si>
  <si>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</si>
  <si>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</si>
  <si>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</si>
  <si>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</si>
  <si>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</si>
  <si>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</si>
  <si>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</si>
  <si>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</si>
  <si>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</si>
  <si>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</si>
  <si>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</si>
  <si>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</si>
  <si>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</si>
  <si>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</si>
  <si>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</si>
  <si>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</si>
  <si>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</si>
  <si>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</si>
  <si>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</si>
  <si>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</si>
  <si>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</si>
  <si>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</si>
  <si>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</si>
  <si>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</si>
  <si>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</si>
  <si>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</si>
  <si>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</si>
  <si>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</si>
  <si>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</si>
  <si>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</si>
  <si>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</si>
  <si>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</si>
  <si>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</si>
  <si>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</si>
  <si>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</si>
  <si>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</si>
  <si>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</si>
  <si>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</si>
  <si>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</si>
  <si>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</si>
  <si>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</si>
  <si>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</si>
  <si>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</si>
  <si>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</si>
  <si>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</si>
  <si>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</si>
  <si>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</si>
  <si>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</si>
  <si>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</si>
  <si>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</si>
  <si>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</si>
  <si>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</si>
  <si>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</si>
  <si>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</si>
  <si>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</si>
  <si>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</si>
  <si>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</si>
  <si>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</si>
  <si>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</si>
  <si>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</si>
  <si>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</si>
  <si>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</si>
  <si>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</si>
  <si>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</si>
  <si>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</si>
  <si>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</si>
  <si>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</si>
  <si>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</si>
  <si>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</si>
  <si>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</si>
  <si>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</si>
  <si>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</si>
  <si>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</si>
  <si>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</si>
  <si>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</si>
  <si>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</si>
  <si>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</si>
  <si>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</si>
  <si>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</si>
  <si>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</si>
  <si>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</si>
  <si>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</si>
  <si>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</si>
  <si>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</si>
  <si>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</si>
  <si>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</si>
  <si>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</si>
  <si>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</si>
  <si>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</si>
  <si>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</si>
  <si>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</si>
  <si>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</si>
  <si>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</si>
  <si>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</si>
  <si>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</si>
  <si>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</si>
  <si>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</si>
  <si>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</si>
  <si>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</si>
  <si>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MOROLEON GUANAJUATO
ESTADO ANALÍTICO DEL EJERCICIO DEL PRESUPUESTO DE EGRESOS
CLASIFICACION ECÓNOMICA (POR TIPO DE GASTO)
DEL 1 ENERO AL 31 DE MARZO DEL 2021</t>
  </si>
  <si>
    <t>MUNICIPIO MOROLEON GUANAJUATO
ESTADO ANALÍTICO DEL EJERCICIO DEL PRESUPUESTO DE EGRESOS
CLASIFICACIÓN POR OBJETO DEL GASTO (CAPÍTULO Y CONCEPTO)
DEL 1 ENERO AL 31 DE MARZO DEL 2021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</si>
  <si>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</si>
  <si>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</si>
  <si>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</si>
  <si>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</si>
  <si>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</si>
  <si>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</si>
  <si>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</si>
  <si>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</si>
  <si>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</si>
  <si>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</si>
  <si>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</si>
  <si>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</si>
  <si>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</si>
  <si>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</si>
  <si>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</si>
  <si>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</si>
  <si>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</si>
  <si>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</si>
  <si>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</si>
  <si>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</si>
  <si>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</si>
  <si>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</si>
  <si>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</si>
  <si>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</si>
  <si>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</si>
  <si>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</si>
  <si>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</si>
  <si>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</si>
  <si>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</si>
  <si>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</si>
  <si>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</si>
  <si>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</si>
  <si>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</si>
  <si>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</si>
  <si>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</si>
  <si>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</si>
  <si>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</si>
  <si>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</si>
  <si>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</si>
  <si>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Sector Paraestatal del Gobierno (Federal/Estatal/Municipal) de MUNICIPIO DE MOROLEON GTO.
Estado Analítico del Ejercicio del Presupuesto de Egresos
Clasificación Administrativa
DEL 1 ENERO AL 31 DE MARZO DEL 2021</t>
  </si>
  <si>
    <t>Gobierno (Federal/Estatal/Municipal) de MUNICIPIO DE MOROLEON GTO.
Estado Analítico del Ejercicio del Presupuesto de Egresos
Clasificación Administrativa
DEL 1 ENERO AL 31 DE MARZO DEL 2021</t>
  </si>
  <si>
    <t>MUNICIPIO MOROLEON GUANAJUATO
ESTADO ANALÍTICO DEL EJERCICIO DEL PRESUPUESTO DE EGRESOS
CLASIFICACIÓN ADMINISTRATIVA
DEL 1 ENERO AL 31 DE MARZO DEL 2021</t>
  </si>
  <si>
    <t>MUNICIPIO MOROLEON GUANAJUATO
ESTADO ANALÍTICO DEL EJERCICIO DEL PRESUPUESTO DE EGRESOS
CLASIFICACIÓN FUNCIONAL (FINALIDAD Y FUNCIÓN)
DEL 1 ENERO AL 31 DE MARZO DEL 2021</t>
  </si>
  <si>
    <t>ING RIGOBERTO ORTEG ALVARADO</t>
  </si>
  <si>
    <t xml:space="preserve">      LIC AZUCENA TINOCO PEREZ</t>
  </si>
  <si>
    <t xml:space="preserve"> PRESIDENTE MUNICIPAL INTERINO</t>
  </si>
  <si>
    <t>SINDICO MUNICIPAL Y COMISIONADO DE HACIENDA</t>
  </si>
  <si>
    <t>CP ROGELIO DURAN TINOCO</t>
  </si>
  <si>
    <t>ING MARIA CRISTINA ALVARADO BELMAN</t>
  </si>
  <si>
    <t>TESORERO MUNICIPAL</t>
  </si>
  <si>
    <t xml:space="preserve">       REGIDOR DE LA 1RA MINORIA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</si>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</sst>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7" fillId="0" borderId="16" xfId="7" applyFont="1" applyFill="1" applyBorder="1" applyAlignment="1" applyProtection="1">
      <alignment horizontal="center" wrapText="1"/>
      <protection locked="0"/>
    </xf>
    <xf numFmtId="0" fontId="7" fillId="0" borderId="0" xfId="7" applyFont="1" applyFill="1" applyAlignment="1" applyProtection="1">
      <alignment horizontal="center" vertical="top" wrapText="1"/>
      <protection locked="0"/>
    </xf>
    <xf numFmtId="0" fontId="7" fillId="0" borderId="12" xfId="7" applyFont="1" applyFill="1" applyBorder="1" applyAlignment="1" applyProtection="1">
      <protection locked="0"/>
    </xf>
    <xf numFmtId="0" fontId="7" fillId="0" borderId="0" xfId="7" applyFont="1" applyFill="1" applyAlignment="1" applyProtection="1">
      <alignment horizontal="center" wrapText="1"/>
      <protection locked="0"/>
    </xf>
    <xf numFmtId="0" fontId="8" fillId="0" borderId="0" xfId="8" applyFont="1" applyAlignment="1" applyProtection="1">
      <alignment vertical="top"/>
    </xf>
    <xf numFmtId="0" fontId="9" fillId="0" borderId="0" xfId="8" applyFont="1" applyAlignment="1" applyProtection="1">
      <alignment vertical="top"/>
    </xf>
    <xf numFmtId="0" fontId="1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4" fontId="2" fillId="0" borderId="6" xfId="8" applyNumberFormat="1" applyFont="1" applyBorder="1" applyAlignment="1">
      <alignment vertical="top"/>
    </xf>
    <xf numFmtId="0" fontId="7" fillId="0" borderId="6" xfId="7" applyFont="1" applyFill="1" applyBorder="1" applyAlignment="1" applyProtection="1">
      <alignment horizontal="center" vertical="top" wrapText="1"/>
      <protection locked="0"/>
    </xf>
    <xf numFmtId="0" fontId="7" fillId="0" borderId="0" xfId="7" applyFont="1" applyFill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7" fillId="0" borderId="0" xfId="7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workbookViewId="0">
      <selection activeCell="B80" sqref="B80:F84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62" t="s">
        <v>129</v>
      </c>
      <c r="B1" s="63"/>
      <c r="C1" s="63"/>
      <c r="D1" s="63"/>
      <c r="E1" s="63"/>
      <c r="F1" s="63"/>
      <c r="G1" s="63"/>
      <c r="H1" s="64"/>
    </row>
    <row r="2" spans="1:8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5" customHeight="1">
      <c r="A3" s="69"/>
      <c r="B3" s="7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6"/>
    </row>
    <row r="4" spans="1:8">
      <c r="A4" s="71"/>
      <c r="B4" s="7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8" t="s">
        <v>61</v>
      </c>
      <c r="B5" s="7"/>
      <c r="C5" s="14">
        <f>SUM(C6:C12)</f>
        <v>137154529.33000001</v>
      </c>
      <c r="D5" s="14">
        <f>SUM(D6:D12)</f>
        <v>1937624.49</v>
      </c>
      <c r="E5" s="14">
        <f>C5+D5</f>
        <v>139092153.82000002</v>
      </c>
      <c r="F5" s="14">
        <f>SUM(F6:F12)</f>
        <v>26204599.859999996</v>
      </c>
      <c r="G5" s="14">
        <f>SUM(G6:G12)</f>
        <v>25841670.039999999</v>
      </c>
      <c r="H5" s="14">
        <f>E5-F5</f>
        <v>112887553.96000002</v>
      </c>
    </row>
    <row r="6" spans="1:8">
      <c r="A6" s="5"/>
      <c r="B6" s="11" t="s">
        <v>70</v>
      </c>
      <c r="C6" s="15">
        <v>71148753.769999996</v>
      </c>
      <c r="D6" s="15">
        <v>229298.15</v>
      </c>
      <c r="E6" s="15">
        <f t="shared" ref="E6:E69" si="0">C6+D6</f>
        <v>71378051.920000002</v>
      </c>
      <c r="F6" s="15">
        <v>16597934.52</v>
      </c>
      <c r="G6" s="15">
        <v>16492718.52</v>
      </c>
      <c r="H6" s="15">
        <f t="shared" ref="H6:H69" si="1">E6-F6</f>
        <v>54780117.400000006</v>
      </c>
    </row>
    <row r="7" spans="1:8">
      <c r="A7" s="5"/>
      <c r="B7" s="11" t="s">
        <v>71</v>
      </c>
      <c r="C7" s="15">
        <v>1482617.78</v>
      </c>
      <c r="D7" s="15">
        <v>-30000</v>
      </c>
      <c r="E7" s="15">
        <f t="shared" si="0"/>
        <v>1452617.78</v>
      </c>
      <c r="F7" s="15">
        <v>217329.15</v>
      </c>
      <c r="G7" s="15">
        <v>217329.15</v>
      </c>
      <c r="H7" s="15">
        <f t="shared" si="1"/>
        <v>1235288.6300000001</v>
      </c>
    </row>
    <row r="8" spans="1:8">
      <c r="A8" s="5"/>
      <c r="B8" s="11" t="s">
        <v>72</v>
      </c>
      <c r="C8" s="15">
        <v>16548975.789999999</v>
      </c>
      <c r="D8" s="15">
        <v>72232.789999999994</v>
      </c>
      <c r="E8" s="15">
        <f t="shared" si="0"/>
        <v>16621208.579999998</v>
      </c>
      <c r="F8" s="15">
        <v>85165.27</v>
      </c>
      <c r="G8" s="15">
        <v>85165.27</v>
      </c>
      <c r="H8" s="15">
        <f t="shared" si="1"/>
        <v>16536043.309999999</v>
      </c>
    </row>
    <row r="9" spans="1:8">
      <c r="A9" s="5"/>
      <c r="B9" s="11" t="s">
        <v>35</v>
      </c>
      <c r="C9" s="15">
        <v>790000</v>
      </c>
      <c r="D9" s="15">
        <v>0</v>
      </c>
      <c r="E9" s="15">
        <f t="shared" si="0"/>
        <v>790000</v>
      </c>
      <c r="F9" s="15">
        <v>164779.63</v>
      </c>
      <c r="G9" s="15">
        <v>164779.63</v>
      </c>
      <c r="H9" s="15">
        <f t="shared" si="1"/>
        <v>625220.37</v>
      </c>
    </row>
    <row r="10" spans="1:8">
      <c r="A10" s="5"/>
      <c r="B10" s="11" t="s">
        <v>73</v>
      </c>
      <c r="C10" s="15">
        <v>47184181.990000002</v>
      </c>
      <c r="D10" s="15">
        <v>1666093.55</v>
      </c>
      <c r="E10" s="15">
        <f t="shared" si="0"/>
        <v>48850275.539999999</v>
      </c>
      <c r="F10" s="15">
        <v>9139391.2899999991</v>
      </c>
      <c r="G10" s="15">
        <v>8881677.4700000007</v>
      </c>
      <c r="H10" s="15">
        <f t="shared" si="1"/>
        <v>39710884.25</v>
      </c>
    </row>
    <row r="11" spans="1:8">
      <c r="A11" s="5"/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8" t="s">
        <v>62</v>
      </c>
      <c r="B13" s="7"/>
      <c r="C13" s="15">
        <f>SUM(C14:C22)</f>
        <v>19722056.640000001</v>
      </c>
      <c r="D13" s="15">
        <f>SUM(D14:D22)</f>
        <v>-472970.77</v>
      </c>
      <c r="E13" s="15">
        <f t="shared" si="0"/>
        <v>19249085.870000001</v>
      </c>
      <c r="F13" s="15">
        <f>SUM(F14:F22)</f>
        <v>2099979.6800000002</v>
      </c>
      <c r="G13" s="15">
        <f>SUM(G14:G22)</f>
        <v>0</v>
      </c>
      <c r="H13" s="15">
        <f t="shared" si="1"/>
        <v>17149106.190000001</v>
      </c>
    </row>
    <row r="14" spans="1:8">
      <c r="A14" s="5"/>
      <c r="B14" s="11" t="s">
        <v>75</v>
      </c>
      <c r="C14" s="15">
        <v>1575461.06</v>
      </c>
      <c r="D14" s="15">
        <v>-8000</v>
      </c>
      <c r="E14" s="15">
        <f t="shared" si="0"/>
        <v>1567461.06</v>
      </c>
      <c r="F14" s="15">
        <v>36451.360000000001</v>
      </c>
      <c r="G14" s="15">
        <v>0</v>
      </c>
      <c r="H14" s="15">
        <f t="shared" si="1"/>
        <v>1531009.7</v>
      </c>
    </row>
    <row r="15" spans="1:8">
      <c r="A15" s="5"/>
      <c r="B15" s="11" t="s">
        <v>76</v>
      </c>
      <c r="C15" s="15">
        <v>1357617.19</v>
      </c>
      <c r="D15" s="15">
        <v>-19000</v>
      </c>
      <c r="E15" s="15">
        <f t="shared" si="0"/>
        <v>1338617.19</v>
      </c>
      <c r="F15" s="15">
        <v>102842.5</v>
      </c>
      <c r="G15" s="15">
        <v>0</v>
      </c>
      <c r="H15" s="15">
        <f t="shared" si="1"/>
        <v>1235774.69</v>
      </c>
    </row>
    <row r="16" spans="1:8">
      <c r="A16" s="5"/>
      <c r="B16" s="11" t="s">
        <v>77</v>
      </c>
      <c r="C16" s="15">
        <v>12000</v>
      </c>
      <c r="D16" s="15">
        <v>8000</v>
      </c>
      <c r="E16" s="15">
        <f t="shared" si="0"/>
        <v>20000</v>
      </c>
      <c r="F16" s="15">
        <v>0</v>
      </c>
      <c r="G16" s="15">
        <v>0</v>
      </c>
      <c r="H16" s="15">
        <f t="shared" si="1"/>
        <v>20000</v>
      </c>
    </row>
    <row r="17" spans="1:8">
      <c r="A17" s="5"/>
      <c r="B17" s="11" t="s">
        <v>78</v>
      </c>
      <c r="C17" s="15">
        <v>3686651.65</v>
      </c>
      <c r="D17" s="15">
        <v>-312520.83</v>
      </c>
      <c r="E17" s="15">
        <f t="shared" si="0"/>
        <v>3374130.82</v>
      </c>
      <c r="F17" s="15">
        <v>672020.28</v>
      </c>
      <c r="G17" s="15">
        <v>0</v>
      </c>
      <c r="H17" s="15">
        <f t="shared" si="1"/>
        <v>2702110.54</v>
      </c>
    </row>
    <row r="18" spans="1:8">
      <c r="A18" s="5"/>
      <c r="B18" s="11" t="s">
        <v>79</v>
      </c>
      <c r="C18" s="15">
        <v>426400</v>
      </c>
      <c r="D18" s="15">
        <v>68000</v>
      </c>
      <c r="E18" s="15">
        <f t="shared" si="0"/>
        <v>494400</v>
      </c>
      <c r="F18" s="15">
        <v>13889.54</v>
      </c>
      <c r="G18" s="15">
        <v>0</v>
      </c>
      <c r="H18" s="15">
        <f t="shared" si="1"/>
        <v>480510.46</v>
      </c>
    </row>
    <row r="19" spans="1:8">
      <c r="A19" s="5"/>
      <c r="B19" s="11" t="s">
        <v>80</v>
      </c>
      <c r="C19" s="15">
        <v>9043959.8599999994</v>
      </c>
      <c r="D19" s="15">
        <v>-139399.94</v>
      </c>
      <c r="E19" s="15">
        <f t="shared" si="0"/>
        <v>8904559.9199999999</v>
      </c>
      <c r="F19" s="15">
        <v>1255559.25</v>
      </c>
      <c r="G19" s="15">
        <v>0</v>
      </c>
      <c r="H19" s="15">
        <f t="shared" si="1"/>
        <v>7649000.6699999999</v>
      </c>
    </row>
    <row r="20" spans="1:8">
      <c r="A20" s="5"/>
      <c r="B20" s="11" t="s">
        <v>81</v>
      </c>
      <c r="C20" s="15">
        <v>1840349.63</v>
      </c>
      <c r="D20" s="15">
        <v>-117500</v>
      </c>
      <c r="E20" s="15">
        <f t="shared" si="0"/>
        <v>1722849.63</v>
      </c>
      <c r="F20" s="15">
        <v>855.75</v>
      </c>
      <c r="G20" s="15">
        <v>0</v>
      </c>
      <c r="H20" s="15">
        <f t="shared" si="1"/>
        <v>1721993.88</v>
      </c>
    </row>
    <row r="21" spans="1:8">
      <c r="A21" s="5"/>
      <c r="B21" s="11" t="s">
        <v>82</v>
      </c>
      <c r="C21" s="15">
        <v>40000</v>
      </c>
      <c r="D21" s="15">
        <v>0</v>
      </c>
      <c r="E21" s="15">
        <f t="shared" si="0"/>
        <v>40000</v>
      </c>
      <c r="F21" s="15">
        <v>0</v>
      </c>
      <c r="G21" s="15">
        <v>0</v>
      </c>
      <c r="H21" s="15">
        <f t="shared" si="1"/>
        <v>40000</v>
      </c>
    </row>
    <row r="22" spans="1:8">
      <c r="A22" s="5"/>
      <c r="B22" s="11" t="s">
        <v>83</v>
      </c>
      <c r="C22" s="15">
        <v>1739617.25</v>
      </c>
      <c r="D22" s="15">
        <v>47450</v>
      </c>
      <c r="E22" s="15">
        <f t="shared" si="0"/>
        <v>1787067.25</v>
      </c>
      <c r="F22" s="15">
        <v>18361</v>
      </c>
      <c r="G22" s="15">
        <v>0</v>
      </c>
      <c r="H22" s="15">
        <f t="shared" si="1"/>
        <v>1768706.25</v>
      </c>
    </row>
    <row r="23" spans="1:8">
      <c r="A23" s="48" t="s">
        <v>63</v>
      </c>
      <c r="B23" s="7"/>
      <c r="C23" s="15">
        <f>SUM(C24:C32)</f>
        <v>18604888.41</v>
      </c>
      <c r="D23" s="15">
        <f>SUM(D24:D32)</f>
        <v>2824049.16</v>
      </c>
      <c r="E23" s="15">
        <f t="shared" si="0"/>
        <v>21428937.57</v>
      </c>
      <c r="F23" s="15">
        <f>SUM(F24:F32)</f>
        <v>2871086.94</v>
      </c>
      <c r="G23" s="15">
        <f>SUM(G24:G32)</f>
        <v>1350907.5799999998</v>
      </c>
      <c r="H23" s="15">
        <f t="shared" si="1"/>
        <v>18557850.629999999</v>
      </c>
    </row>
    <row r="24" spans="1:8">
      <c r="A24" s="5"/>
      <c r="B24" s="11" t="s">
        <v>84</v>
      </c>
      <c r="C24" s="15">
        <v>3705733.8</v>
      </c>
      <c r="D24" s="15">
        <v>304400</v>
      </c>
      <c r="E24" s="15">
        <f t="shared" si="0"/>
        <v>4010133.8</v>
      </c>
      <c r="F24" s="15">
        <v>850213.95</v>
      </c>
      <c r="G24" s="15">
        <v>0</v>
      </c>
      <c r="H24" s="15">
        <f t="shared" si="1"/>
        <v>3159919.8499999996</v>
      </c>
    </row>
    <row r="25" spans="1:8">
      <c r="A25" s="5"/>
      <c r="B25" s="11" t="s">
        <v>85</v>
      </c>
      <c r="C25" s="15">
        <v>162000</v>
      </c>
      <c r="D25" s="15">
        <v>59400</v>
      </c>
      <c r="E25" s="15">
        <f t="shared" si="0"/>
        <v>221400</v>
      </c>
      <c r="F25" s="15">
        <v>15600</v>
      </c>
      <c r="G25" s="15">
        <v>0</v>
      </c>
      <c r="H25" s="15">
        <f t="shared" si="1"/>
        <v>205800</v>
      </c>
    </row>
    <row r="26" spans="1:8">
      <c r="A26" s="5"/>
      <c r="B26" s="11" t="s">
        <v>86</v>
      </c>
      <c r="C26" s="15">
        <v>478837.18</v>
      </c>
      <c r="D26" s="15">
        <v>99755.199999999997</v>
      </c>
      <c r="E26" s="15">
        <f t="shared" si="0"/>
        <v>578592.38</v>
      </c>
      <c r="F26" s="15">
        <v>2160</v>
      </c>
      <c r="G26" s="15">
        <v>0</v>
      </c>
      <c r="H26" s="15">
        <f t="shared" si="1"/>
        <v>576432.38</v>
      </c>
    </row>
    <row r="27" spans="1:8">
      <c r="A27" s="5"/>
      <c r="B27" s="11" t="s">
        <v>87</v>
      </c>
      <c r="C27" s="15">
        <v>531600</v>
      </c>
      <c r="D27" s="15">
        <v>1600</v>
      </c>
      <c r="E27" s="15">
        <f t="shared" si="0"/>
        <v>533200</v>
      </c>
      <c r="F27" s="15">
        <v>19974.310000000001</v>
      </c>
      <c r="G27" s="15">
        <v>1206.4000000000001</v>
      </c>
      <c r="H27" s="15">
        <f t="shared" si="1"/>
        <v>513225.69</v>
      </c>
    </row>
    <row r="28" spans="1:8">
      <c r="A28" s="5"/>
      <c r="B28" s="11" t="s">
        <v>88</v>
      </c>
      <c r="C28" s="15">
        <v>1305182.9099999999</v>
      </c>
      <c r="D28" s="15">
        <v>-49150</v>
      </c>
      <c r="E28" s="15">
        <f t="shared" si="0"/>
        <v>1256032.9099999999</v>
      </c>
      <c r="F28" s="15">
        <v>56226</v>
      </c>
      <c r="G28" s="15">
        <v>0</v>
      </c>
      <c r="H28" s="15">
        <f t="shared" si="1"/>
        <v>1199806.9099999999</v>
      </c>
    </row>
    <row r="29" spans="1:8">
      <c r="A29" s="5"/>
      <c r="B29" s="11" t="s">
        <v>89</v>
      </c>
      <c r="C29" s="15">
        <v>1455935.13</v>
      </c>
      <c r="D29" s="15">
        <v>15000</v>
      </c>
      <c r="E29" s="15">
        <f t="shared" si="0"/>
        <v>1470935.13</v>
      </c>
      <c r="F29" s="15">
        <v>221028.6</v>
      </c>
      <c r="G29" s="15">
        <v>0</v>
      </c>
      <c r="H29" s="15">
        <f t="shared" si="1"/>
        <v>1249906.5299999998</v>
      </c>
    </row>
    <row r="30" spans="1:8">
      <c r="A30" s="5"/>
      <c r="B30" s="11" t="s">
        <v>90</v>
      </c>
      <c r="C30" s="15">
        <v>446360.26</v>
      </c>
      <c r="D30" s="15">
        <v>1528</v>
      </c>
      <c r="E30" s="15">
        <f t="shared" si="0"/>
        <v>447888.26</v>
      </c>
      <c r="F30" s="15">
        <v>41171.99</v>
      </c>
      <c r="G30" s="15">
        <v>0</v>
      </c>
      <c r="H30" s="15">
        <f t="shared" si="1"/>
        <v>406716.27</v>
      </c>
    </row>
    <row r="31" spans="1:8">
      <c r="A31" s="5"/>
      <c r="B31" s="11" t="s">
        <v>91</v>
      </c>
      <c r="C31" s="15">
        <v>1402000</v>
      </c>
      <c r="D31" s="15">
        <v>-188878</v>
      </c>
      <c r="E31" s="15">
        <f t="shared" si="0"/>
        <v>1213122</v>
      </c>
      <c r="F31" s="15">
        <v>51366.91</v>
      </c>
      <c r="G31" s="15">
        <v>0</v>
      </c>
      <c r="H31" s="15">
        <f t="shared" si="1"/>
        <v>1161755.0900000001</v>
      </c>
    </row>
    <row r="32" spans="1:8">
      <c r="A32" s="5"/>
      <c r="B32" s="11" t="s">
        <v>19</v>
      </c>
      <c r="C32" s="15">
        <v>9117239.1300000008</v>
      </c>
      <c r="D32" s="15">
        <v>2580393.96</v>
      </c>
      <c r="E32" s="15">
        <f t="shared" si="0"/>
        <v>11697633.09</v>
      </c>
      <c r="F32" s="15">
        <v>1613345.18</v>
      </c>
      <c r="G32" s="15">
        <v>1349701.18</v>
      </c>
      <c r="H32" s="15">
        <f t="shared" si="1"/>
        <v>10084287.91</v>
      </c>
    </row>
    <row r="33" spans="1:8">
      <c r="A33" s="48" t="s">
        <v>64</v>
      </c>
      <c r="B33" s="7"/>
      <c r="C33" s="15">
        <f>SUM(C34:C42)</f>
        <v>20689485.870000001</v>
      </c>
      <c r="D33" s="15">
        <f>SUM(D34:D42)</f>
        <v>7849966.2299999995</v>
      </c>
      <c r="E33" s="15">
        <f t="shared" si="0"/>
        <v>28539452.100000001</v>
      </c>
      <c r="F33" s="15">
        <f>SUM(F34:F42)</f>
        <v>7286315.6500000004</v>
      </c>
      <c r="G33" s="15">
        <f>SUM(G34:G42)</f>
        <v>3689546.08</v>
      </c>
      <c r="H33" s="15">
        <f t="shared" si="1"/>
        <v>21253136.450000003</v>
      </c>
    </row>
    <row r="34" spans="1:8">
      <c r="A34" s="5"/>
      <c r="B34" s="11" t="s">
        <v>92</v>
      </c>
      <c r="C34" s="15">
        <v>6387528.6799999997</v>
      </c>
      <c r="D34" s="15">
        <v>6052270.96</v>
      </c>
      <c r="E34" s="15">
        <f t="shared" si="0"/>
        <v>12439799.640000001</v>
      </c>
      <c r="F34" s="15">
        <v>2939239.74</v>
      </c>
      <c r="G34" s="15">
        <v>353496</v>
      </c>
      <c r="H34" s="15">
        <f t="shared" si="1"/>
        <v>9500559.9000000004</v>
      </c>
    </row>
    <row r="35" spans="1:8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5"/>
      <c r="B37" s="11" t="s">
        <v>95</v>
      </c>
      <c r="C37" s="15">
        <v>7058245.5</v>
      </c>
      <c r="D37" s="15">
        <v>979111.13</v>
      </c>
      <c r="E37" s="15">
        <f t="shared" si="0"/>
        <v>8037356.6299999999</v>
      </c>
      <c r="F37" s="15">
        <v>2343910.9</v>
      </c>
      <c r="G37" s="15">
        <v>1483516.58</v>
      </c>
      <c r="H37" s="15">
        <f t="shared" si="1"/>
        <v>5693445.7300000004</v>
      </c>
    </row>
    <row r="38" spans="1:8">
      <c r="A38" s="5"/>
      <c r="B38" s="11" t="s">
        <v>41</v>
      </c>
      <c r="C38" s="15">
        <v>7243711.6900000004</v>
      </c>
      <c r="D38" s="15">
        <v>818584.14</v>
      </c>
      <c r="E38" s="15">
        <f t="shared" si="0"/>
        <v>8062295.8300000001</v>
      </c>
      <c r="F38" s="15">
        <v>2003165.01</v>
      </c>
      <c r="G38" s="15">
        <v>1852533.5</v>
      </c>
      <c r="H38" s="15">
        <f t="shared" si="1"/>
        <v>6059130.8200000003</v>
      </c>
    </row>
    <row r="39" spans="1:8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8" t="s">
        <v>65</v>
      </c>
      <c r="B43" s="7"/>
      <c r="C43" s="15">
        <f>SUM(C44:C52)</f>
        <v>776183.3</v>
      </c>
      <c r="D43" s="15">
        <f>SUM(D44:D52)</f>
        <v>456100</v>
      </c>
      <c r="E43" s="15">
        <f t="shared" si="0"/>
        <v>1232283.3</v>
      </c>
      <c r="F43" s="15">
        <f>SUM(F44:F52)</f>
        <v>0</v>
      </c>
      <c r="G43" s="15">
        <f>SUM(G44:G52)</f>
        <v>0</v>
      </c>
      <c r="H43" s="15">
        <f t="shared" si="1"/>
        <v>1232283.3</v>
      </c>
    </row>
    <row r="44" spans="1:8">
      <c r="A44" s="5"/>
      <c r="B44" s="11" t="s">
        <v>99</v>
      </c>
      <c r="C44" s="15">
        <v>358500</v>
      </c>
      <c r="D44" s="15">
        <v>-30000</v>
      </c>
      <c r="E44" s="15">
        <f t="shared" si="0"/>
        <v>328500</v>
      </c>
      <c r="F44" s="15">
        <v>0</v>
      </c>
      <c r="G44" s="15">
        <v>0</v>
      </c>
      <c r="H44" s="15">
        <f t="shared" si="1"/>
        <v>328500</v>
      </c>
    </row>
    <row r="45" spans="1:8">
      <c r="A45" s="5"/>
      <c r="B45" s="11" t="s">
        <v>100</v>
      </c>
      <c r="C45" s="15">
        <v>16000</v>
      </c>
      <c r="D45" s="15">
        <v>360000</v>
      </c>
      <c r="E45" s="15">
        <f t="shared" si="0"/>
        <v>376000</v>
      </c>
      <c r="F45" s="15">
        <v>0</v>
      </c>
      <c r="G45" s="15">
        <v>0</v>
      </c>
      <c r="H45" s="15">
        <f t="shared" si="1"/>
        <v>376000</v>
      </c>
    </row>
    <row r="46" spans="1:8">
      <c r="A46" s="5"/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5"/>
      <c r="B47" s="11" t="s">
        <v>102</v>
      </c>
      <c r="C47" s="15">
        <v>0</v>
      </c>
      <c r="D47" s="15">
        <v>30000</v>
      </c>
      <c r="E47" s="15">
        <f t="shared" si="0"/>
        <v>30000</v>
      </c>
      <c r="F47" s="15">
        <v>0</v>
      </c>
      <c r="G47" s="15">
        <v>0</v>
      </c>
      <c r="H47" s="15">
        <f t="shared" si="1"/>
        <v>30000</v>
      </c>
    </row>
    <row r="48" spans="1:8">
      <c r="A48" s="5"/>
      <c r="B48" s="11" t="s">
        <v>103</v>
      </c>
      <c r="C48" s="15">
        <v>100000</v>
      </c>
      <c r="D48" s="15">
        <v>0</v>
      </c>
      <c r="E48" s="15">
        <f t="shared" si="0"/>
        <v>100000</v>
      </c>
      <c r="F48" s="15">
        <v>0</v>
      </c>
      <c r="G48" s="15">
        <v>0</v>
      </c>
      <c r="H48" s="15">
        <f t="shared" si="1"/>
        <v>100000</v>
      </c>
    </row>
    <row r="49" spans="1:8">
      <c r="A49" s="5"/>
      <c r="B49" s="11" t="s">
        <v>104</v>
      </c>
      <c r="C49" s="15">
        <v>224683.3</v>
      </c>
      <c r="D49" s="15">
        <v>106100</v>
      </c>
      <c r="E49" s="15">
        <f t="shared" si="0"/>
        <v>330783.3</v>
      </c>
      <c r="F49" s="15">
        <v>0</v>
      </c>
      <c r="G49" s="15">
        <v>0</v>
      </c>
      <c r="H49" s="15">
        <f t="shared" si="1"/>
        <v>330783.3</v>
      </c>
    </row>
    <row r="50" spans="1:8">
      <c r="A50" s="5"/>
      <c r="B50" s="11" t="s">
        <v>105</v>
      </c>
      <c r="C50" s="15">
        <v>55000</v>
      </c>
      <c r="D50" s="15">
        <v>-10000</v>
      </c>
      <c r="E50" s="15">
        <f t="shared" si="0"/>
        <v>45000</v>
      </c>
      <c r="F50" s="15">
        <v>0</v>
      </c>
      <c r="G50" s="15">
        <v>0</v>
      </c>
      <c r="H50" s="15">
        <f t="shared" si="1"/>
        <v>45000</v>
      </c>
    </row>
    <row r="51" spans="1:8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5"/>
      <c r="B52" s="11" t="s">
        <v>107</v>
      </c>
      <c r="C52" s="15">
        <v>22000</v>
      </c>
      <c r="D52" s="15">
        <v>0</v>
      </c>
      <c r="E52" s="15">
        <f t="shared" si="0"/>
        <v>22000</v>
      </c>
      <c r="F52" s="15">
        <v>0</v>
      </c>
      <c r="G52" s="15">
        <v>0</v>
      </c>
      <c r="H52" s="15">
        <f t="shared" si="1"/>
        <v>22000</v>
      </c>
    </row>
    <row r="53" spans="1:8">
      <c r="A53" s="48" t="s">
        <v>66</v>
      </c>
      <c r="B53" s="7"/>
      <c r="C53" s="15">
        <f>SUM(C54:C56)</f>
        <v>700001</v>
      </c>
      <c r="D53" s="15">
        <f>SUM(D54:D56)</f>
        <v>46215193.060000002</v>
      </c>
      <c r="E53" s="15">
        <f t="shared" si="0"/>
        <v>46915194.060000002</v>
      </c>
      <c r="F53" s="15">
        <f>SUM(F54:F56)</f>
        <v>10429304.84</v>
      </c>
      <c r="G53" s="15">
        <f>SUM(G54:G56)</f>
        <v>9099458.6199999992</v>
      </c>
      <c r="H53" s="15">
        <f t="shared" si="1"/>
        <v>36485889.219999999</v>
      </c>
    </row>
    <row r="54" spans="1:8">
      <c r="A54" s="5"/>
      <c r="B54" s="11" t="s">
        <v>108</v>
      </c>
      <c r="C54" s="15">
        <v>200000</v>
      </c>
      <c r="D54" s="15">
        <v>45785193.060000002</v>
      </c>
      <c r="E54" s="15">
        <f t="shared" si="0"/>
        <v>45985193.060000002</v>
      </c>
      <c r="F54" s="15">
        <v>10429304.84</v>
      </c>
      <c r="G54" s="15">
        <v>9099458.6199999992</v>
      </c>
      <c r="H54" s="15">
        <f t="shared" si="1"/>
        <v>35555888.219999999</v>
      </c>
    </row>
    <row r="55" spans="1:8">
      <c r="A55" s="5"/>
      <c r="B55" s="11" t="s">
        <v>109</v>
      </c>
      <c r="C55" s="15">
        <v>1</v>
      </c>
      <c r="D55" s="15">
        <v>430000</v>
      </c>
      <c r="E55" s="15">
        <f t="shared" si="0"/>
        <v>430001</v>
      </c>
      <c r="F55" s="15">
        <v>0</v>
      </c>
      <c r="G55" s="15">
        <v>0</v>
      </c>
      <c r="H55" s="15">
        <f t="shared" si="1"/>
        <v>430001</v>
      </c>
    </row>
    <row r="56" spans="1:8">
      <c r="A56" s="5"/>
      <c r="B56" s="11" t="s">
        <v>110</v>
      </c>
      <c r="C56" s="15">
        <v>500000</v>
      </c>
      <c r="D56" s="15">
        <v>0</v>
      </c>
      <c r="E56" s="15">
        <f t="shared" si="0"/>
        <v>500000</v>
      </c>
      <c r="F56" s="15">
        <v>0</v>
      </c>
      <c r="G56" s="15">
        <v>0</v>
      </c>
      <c r="H56" s="15">
        <f t="shared" si="1"/>
        <v>500000</v>
      </c>
    </row>
    <row r="57" spans="1:8">
      <c r="A57" s="48" t="s">
        <v>67</v>
      </c>
      <c r="B57" s="7"/>
      <c r="C57" s="15">
        <f>SUM(C58:C64)</f>
        <v>32000</v>
      </c>
      <c r="D57" s="15">
        <f>SUM(D58:D64)</f>
        <v>0</v>
      </c>
      <c r="E57" s="15">
        <f t="shared" si="0"/>
        <v>32000</v>
      </c>
      <c r="F57" s="15">
        <f>SUM(F58:F64)</f>
        <v>0</v>
      </c>
      <c r="G57" s="15">
        <f>SUM(G58:G64)</f>
        <v>0</v>
      </c>
      <c r="H57" s="15">
        <f t="shared" si="1"/>
        <v>32000</v>
      </c>
    </row>
    <row r="58" spans="1:8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5"/>
      <c r="B64" s="11" t="s">
        <v>117</v>
      </c>
      <c r="C64" s="15">
        <v>32000</v>
      </c>
      <c r="D64" s="15">
        <v>0</v>
      </c>
      <c r="E64" s="15">
        <f t="shared" si="0"/>
        <v>32000</v>
      </c>
      <c r="F64" s="15">
        <v>0</v>
      </c>
      <c r="G64" s="15">
        <v>0</v>
      </c>
      <c r="H64" s="15">
        <f t="shared" si="1"/>
        <v>32000</v>
      </c>
    </row>
    <row r="65" spans="1:8">
      <c r="A65" s="48" t="s">
        <v>68</v>
      </c>
      <c r="B65" s="7"/>
      <c r="C65" s="15">
        <f>SUM(C66:C68)</f>
        <v>43684004.43</v>
      </c>
      <c r="D65" s="15">
        <f>SUM(D66:D68)</f>
        <v>11303915.560000001</v>
      </c>
      <c r="E65" s="15">
        <f t="shared" si="0"/>
        <v>54987919.990000002</v>
      </c>
      <c r="F65" s="15">
        <f>SUM(F66:F68)</f>
        <v>0</v>
      </c>
      <c r="G65" s="15">
        <f>SUM(G66:G68)</f>
        <v>0</v>
      </c>
      <c r="H65" s="15">
        <f t="shared" si="1"/>
        <v>54987919.990000002</v>
      </c>
    </row>
    <row r="66" spans="1:8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5"/>
      <c r="B68" s="11" t="s">
        <v>40</v>
      </c>
      <c r="C68" s="15">
        <v>43684004.43</v>
      </c>
      <c r="D68" s="15">
        <v>11303915.560000001</v>
      </c>
      <c r="E68" s="15">
        <f t="shared" si="0"/>
        <v>54987919.990000002</v>
      </c>
      <c r="F68" s="15">
        <v>0</v>
      </c>
      <c r="G68" s="15">
        <v>0</v>
      </c>
      <c r="H68" s="15">
        <f t="shared" si="1"/>
        <v>54987919.990000002</v>
      </c>
    </row>
    <row r="69" spans="1:8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53</v>
      </c>
      <c r="C77" s="17">
        <f t="shared" ref="C77:H77" si="4">SUM(C5+C13+C23+C33+C43+C53+C57+C65+C69)</f>
        <v>241363148.98000005</v>
      </c>
      <c r="D77" s="17">
        <f t="shared" si="4"/>
        <v>70113877.730000004</v>
      </c>
      <c r="E77" s="17">
        <f t="shared" si="4"/>
        <v>311477026.71000004</v>
      </c>
      <c r="F77" s="17">
        <f t="shared" si="4"/>
        <v>48891286.969999999</v>
      </c>
      <c r="G77" s="17">
        <f t="shared" si="4"/>
        <v>39981582.319999993</v>
      </c>
      <c r="H77" s="17">
        <f t="shared" si="4"/>
        <v>262585739.74000004</v>
      </c>
    </row>
    <row r="79" spans="1:8" ht="15">
      <c r="B79" s="55" t="s">
        <v>181</v>
      </c>
    </row>
    <row r="80" spans="1:8" ht="59.25" customHeight="1">
      <c r="E80" s="32"/>
      <c r="F80" s="32"/>
    </row>
    <row r="81" spans="2:6" ht="12">
      <c r="B81" s="51" t="s">
        <v>173</v>
      </c>
      <c r="E81" s="73" t="s">
        <v>174</v>
      </c>
      <c r="F81" s="73"/>
    </row>
    <row r="82" spans="2:6" ht="79.5" customHeight="1">
      <c r="B82" s="52" t="s">
        <v>175</v>
      </c>
      <c r="E82" s="60" t="s">
        <v>176</v>
      </c>
      <c r="F82" s="60"/>
    </row>
    <row r="83" spans="2:6" ht="12">
      <c r="B83" s="51" t="s">
        <v>177</v>
      </c>
      <c r="E83" s="53" t="s">
        <v>178</v>
      </c>
      <c r="F83" s="53"/>
    </row>
    <row r="84" spans="2:6" ht="12">
      <c r="B84" s="54" t="s">
        <v>179</v>
      </c>
      <c r="E84" s="61" t="s">
        <v>180</v>
      </c>
      <c r="F84" s="61"/>
    </row>
  </sheetData>
  <sheetProtection formatCells="0" formatColumns="0" formatRows="0" autoFilter="0"/>
  <mergeCells count="7">
    <mergeCell ref="E82:F82"/>
    <mergeCell ref="E84:F84"/>
    <mergeCell ref="A1:H1"/>
    <mergeCell ref="C2:G2"/>
    <mergeCell ref="H2:H3"/>
    <mergeCell ref="A2:B4"/>
    <mergeCell ref="E81:F81"/>
  </mergeCells>
  <printOptions horizontalCentered="1"/>
  <pageMargins left="0.70866141732283472" right="0.70866141732283472" top="0.35" bottom="0.28000000000000003" header="0.31496062992125984" footer="0.2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>
      <selection activeCell="B18" sqref="B18:F24"/>
    </sheetView>
  </sheetViews>
  <sheetFormatPr baseColWidth="10" defaultRowHeight="11.25"/>
  <cols>
    <col min="1" max="1" width="2.83203125" style="1" customWidth="1"/>
    <col min="2" max="2" width="47.6640625" style="1" customWidth="1"/>
    <col min="3" max="7" width="18.33203125" style="1" customWidth="1"/>
    <col min="8" max="8" width="19.33203125" style="1" customWidth="1"/>
    <col min="9" max="16384" width="12" style="1"/>
  </cols>
  <sheetData>
    <row r="1" spans="1:8" ht="50.1" customHeight="1">
      <c r="A1" s="62" t="s">
        <v>128</v>
      </c>
      <c r="B1" s="63"/>
      <c r="C1" s="63"/>
      <c r="D1" s="63"/>
      <c r="E1" s="63"/>
      <c r="F1" s="63"/>
      <c r="G1" s="63"/>
      <c r="H1" s="64"/>
    </row>
    <row r="2" spans="1:8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5" customHeight="1">
      <c r="A3" s="69"/>
      <c r="B3" s="7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6"/>
    </row>
    <row r="4" spans="1:8">
      <c r="A4" s="71"/>
      <c r="B4" s="7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49">
        <v>182539719.88</v>
      </c>
      <c r="D6" s="49">
        <v>5267814.01</v>
      </c>
      <c r="E6" s="49">
        <f>C6+D6</f>
        <v>187807533.88999999</v>
      </c>
      <c r="F6" s="49">
        <v>33519577.379999999</v>
      </c>
      <c r="G6" s="49">
        <v>28676094.199999999</v>
      </c>
      <c r="H6" s="49">
        <f>E6-F6</f>
        <v>154287956.50999999</v>
      </c>
    </row>
    <row r="7" spans="1:8">
      <c r="A7" s="5"/>
      <c r="B7" s="18"/>
      <c r="C7" s="49"/>
      <c r="D7" s="49"/>
      <c r="E7" s="49"/>
      <c r="F7" s="49"/>
      <c r="G7" s="49"/>
      <c r="H7" s="49"/>
    </row>
    <row r="8" spans="1:8">
      <c r="A8" s="5"/>
      <c r="B8" s="18" t="s">
        <v>1</v>
      </c>
      <c r="C8" s="49">
        <v>51579717.409999996</v>
      </c>
      <c r="D8" s="49">
        <v>64027479.579999998</v>
      </c>
      <c r="E8" s="49">
        <f>C8+D8</f>
        <v>115607196.98999999</v>
      </c>
      <c r="F8" s="49">
        <v>13368544.58</v>
      </c>
      <c r="G8" s="49">
        <v>9452954.6199999992</v>
      </c>
      <c r="H8" s="49">
        <f>E8-F8</f>
        <v>102238652.41</v>
      </c>
    </row>
    <row r="9" spans="1:8">
      <c r="A9" s="5"/>
      <c r="B9" s="18"/>
      <c r="C9" s="49"/>
      <c r="D9" s="49"/>
      <c r="E9" s="49"/>
      <c r="F9" s="49"/>
      <c r="G9" s="49"/>
      <c r="H9" s="49"/>
    </row>
    <row r="10" spans="1:8">
      <c r="A10" s="5"/>
      <c r="B10" s="18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>
      <c r="A11" s="5"/>
      <c r="B11" s="18"/>
      <c r="C11" s="49"/>
      <c r="D11" s="49"/>
      <c r="E11" s="49"/>
      <c r="F11" s="49"/>
      <c r="G11" s="49"/>
      <c r="H11" s="49"/>
    </row>
    <row r="12" spans="1:8">
      <c r="A12" s="5"/>
      <c r="B12" s="18" t="s">
        <v>41</v>
      </c>
      <c r="C12" s="49">
        <v>7243711.6900000004</v>
      </c>
      <c r="D12" s="49">
        <v>818584.14</v>
      </c>
      <c r="E12" s="49">
        <f>C12+D12</f>
        <v>8062295.8300000001</v>
      </c>
      <c r="F12" s="49">
        <v>2003165.01</v>
      </c>
      <c r="G12" s="49">
        <v>1852533.5</v>
      </c>
      <c r="H12" s="49">
        <f>E12-F12</f>
        <v>6059130.8200000003</v>
      </c>
    </row>
    <row r="13" spans="1:8">
      <c r="A13" s="5"/>
      <c r="B13" s="18"/>
      <c r="C13" s="49"/>
      <c r="D13" s="49"/>
      <c r="E13" s="49"/>
      <c r="F13" s="49"/>
      <c r="G13" s="49"/>
      <c r="H13" s="49"/>
    </row>
    <row r="14" spans="1:8">
      <c r="A14" s="5"/>
      <c r="B14" s="18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>
      <c r="A15" s="6"/>
      <c r="B15" s="19"/>
      <c r="C15" s="50"/>
      <c r="D15" s="50"/>
      <c r="E15" s="50"/>
      <c r="F15" s="50"/>
      <c r="G15" s="50"/>
      <c r="H15" s="50"/>
    </row>
    <row r="16" spans="1:8">
      <c r="A16" s="20"/>
      <c r="B16" s="13" t="s">
        <v>53</v>
      </c>
      <c r="C16" s="17">
        <f>SUM(C6+C8+C10+C12+C14)</f>
        <v>241363148.97999999</v>
      </c>
      <c r="D16" s="17">
        <f>SUM(D6+D8+D10+D12+D14)</f>
        <v>70113877.730000004</v>
      </c>
      <c r="E16" s="17">
        <f>SUM(E6+E8+E10+E12+E14)</f>
        <v>311477026.70999998</v>
      </c>
      <c r="F16" s="17">
        <f t="shared" ref="F16:H16" si="0">SUM(F6+F8+F10+F12+F14)</f>
        <v>48891286.969999999</v>
      </c>
      <c r="G16" s="17">
        <f t="shared" si="0"/>
        <v>39981582.32</v>
      </c>
      <c r="H16" s="17">
        <f t="shared" si="0"/>
        <v>262585739.73999998</v>
      </c>
    </row>
    <row r="18" spans="2:6" ht="12.75">
      <c r="B18" s="57" t="s">
        <v>181</v>
      </c>
    </row>
    <row r="20" spans="2:6" ht="30.75" customHeight="1">
      <c r="E20" s="32"/>
      <c r="F20" s="32"/>
    </row>
    <row r="21" spans="2:6" ht="12">
      <c r="B21" s="51" t="s">
        <v>173</v>
      </c>
      <c r="E21" s="73" t="s">
        <v>174</v>
      </c>
      <c r="F21" s="73"/>
    </row>
    <row r="22" spans="2:6" ht="44.25" customHeight="1">
      <c r="B22" s="52" t="s">
        <v>175</v>
      </c>
      <c r="E22" s="60" t="s">
        <v>176</v>
      </c>
      <c r="F22" s="60"/>
    </row>
    <row r="23" spans="2:6" ht="12">
      <c r="B23" s="51" t="s">
        <v>177</v>
      </c>
      <c r="E23" s="53" t="s">
        <v>178</v>
      </c>
      <c r="F23" s="53"/>
    </row>
    <row r="24" spans="2:6" ht="12">
      <c r="B24" s="54" t="s">
        <v>179</v>
      </c>
      <c r="E24" s="61" t="s">
        <v>180</v>
      </c>
      <c r="F24" s="61"/>
    </row>
  </sheetData>
  <sheetProtection formatCells="0" formatColumns="0" formatRows="0" autoFilter="0"/>
  <mergeCells count="7">
    <mergeCell ref="E22:F22"/>
    <mergeCell ref="E24:F24"/>
    <mergeCell ref="A1:H1"/>
    <mergeCell ref="C2:G2"/>
    <mergeCell ref="H2:H3"/>
    <mergeCell ref="A2:B4"/>
    <mergeCell ref="E21:F21"/>
  </mergeCells>
  <printOptions horizontalCentered="1"/>
  <pageMargins left="0.3" right="0.56000000000000005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showGridLines="0" tabSelected="1" workbookViewId="0">
      <selection activeCell="E9" sqref="E9"/>
    </sheetView>
  </sheetViews>
  <sheetFormatPr baseColWidth="10" defaultRowHeight="11.25"/>
  <cols>
    <col min="1" max="1" width="2.83203125" style="1" customWidth="1"/>
    <col min="2" max="2" width="60.83203125" style="1" customWidth="1"/>
    <col min="3" max="3" width="19.83203125" style="1" customWidth="1"/>
    <col min="4" max="4" width="18.33203125" style="1" customWidth="1"/>
    <col min="5" max="6" width="20.5" style="1" customWidth="1"/>
    <col min="7" max="7" width="20.6640625" style="1" customWidth="1"/>
    <col min="8" max="8" width="19.6640625" style="1" customWidth="1"/>
    <col min="9" max="16384" width="12" style="1"/>
  </cols>
  <sheetData>
    <row r="1" spans="1:8" ht="45" customHeight="1">
      <c r="A1" s="62" t="s">
        <v>171</v>
      </c>
      <c r="B1" s="63"/>
      <c r="C1" s="63"/>
      <c r="D1" s="63"/>
      <c r="E1" s="63"/>
      <c r="F1" s="63"/>
      <c r="G1" s="63"/>
      <c r="H1" s="64"/>
    </row>
    <row r="2" spans="1:8">
      <c r="B2" s="27"/>
      <c r="C2" s="27"/>
      <c r="D2" s="27"/>
      <c r="E2" s="27"/>
      <c r="F2" s="27"/>
      <c r="G2" s="27"/>
      <c r="H2" s="27"/>
    </row>
    <row r="3" spans="1:8">
      <c r="A3" s="67" t="s">
        <v>54</v>
      </c>
      <c r="B3" s="68"/>
      <c r="C3" s="62" t="s">
        <v>60</v>
      </c>
      <c r="D3" s="63"/>
      <c r="E3" s="63"/>
      <c r="F3" s="63"/>
      <c r="G3" s="64"/>
      <c r="H3" s="65" t="s">
        <v>59</v>
      </c>
    </row>
    <row r="4" spans="1:8" ht="24.95" customHeight="1">
      <c r="A4" s="69"/>
      <c r="B4" s="7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6"/>
    </row>
    <row r="5" spans="1:8">
      <c r="A5" s="71"/>
      <c r="B5" s="7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>
      <c r="A6" s="28"/>
      <c r="B6" s="24"/>
      <c r="C6" s="36"/>
      <c r="D6" s="36"/>
      <c r="E6" s="36"/>
      <c r="F6" s="36"/>
      <c r="G6" s="36"/>
      <c r="H6" s="36"/>
    </row>
    <row r="7" spans="1:8">
      <c r="A7" s="4" t="s">
        <v>130</v>
      </c>
      <c r="B7" s="22"/>
      <c r="C7" s="15">
        <v>9019249.5500000007</v>
      </c>
      <c r="D7" s="15">
        <v>48709.79</v>
      </c>
      <c r="E7" s="15">
        <f>C7+D7</f>
        <v>9067959.3399999999</v>
      </c>
      <c r="F7" s="15">
        <v>1499758.71</v>
      </c>
      <c r="G7" s="15">
        <v>910466.43</v>
      </c>
      <c r="H7" s="15">
        <f>E7-F7</f>
        <v>7568200.6299999999</v>
      </c>
    </row>
    <row r="8" spans="1:8">
      <c r="A8" s="4" t="s">
        <v>131</v>
      </c>
      <c r="B8" s="22"/>
      <c r="C8" s="15">
        <v>443281.47</v>
      </c>
      <c r="D8" s="15">
        <v>44549.93</v>
      </c>
      <c r="E8" s="15">
        <f t="shared" ref="E8:E45" si="0">C8+D8</f>
        <v>487831.39999999997</v>
      </c>
      <c r="F8" s="15">
        <v>73829.19</v>
      </c>
      <c r="G8" s="15">
        <v>72365.63</v>
      </c>
      <c r="H8" s="15">
        <f t="shared" ref="H8:H45" si="1">E8-F8</f>
        <v>414002.20999999996</v>
      </c>
    </row>
    <row r="9" spans="1:8">
      <c r="A9" s="4" t="s">
        <v>132</v>
      </c>
      <c r="B9" s="22"/>
      <c r="C9" s="15">
        <v>543873.81999999995</v>
      </c>
      <c r="D9" s="15">
        <v>44479.89</v>
      </c>
      <c r="E9" s="15">
        <f t="shared" si="0"/>
        <v>588353.71</v>
      </c>
      <c r="F9" s="15">
        <v>94711.07</v>
      </c>
      <c r="G9" s="15">
        <v>93800.07</v>
      </c>
      <c r="H9" s="15">
        <f t="shared" si="1"/>
        <v>493642.63999999996</v>
      </c>
    </row>
    <row r="10" spans="1:8">
      <c r="A10" s="4" t="s">
        <v>133</v>
      </c>
      <c r="B10" s="22"/>
      <c r="C10" s="15">
        <v>1748079.84</v>
      </c>
      <c r="D10" s="15">
        <v>0</v>
      </c>
      <c r="E10" s="15">
        <f t="shared" si="0"/>
        <v>1748079.84</v>
      </c>
      <c r="F10" s="15">
        <v>405025.74</v>
      </c>
      <c r="G10" s="15">
        <v>181474.36</v>
      </c>
      <c r="H10" s="15">
        <f t="shared" si="1"/>
        <v>1343054.1</v>
      </c>
    </row>
    <row r="11" spans="1:8">
      <c r="A11" s="4" t="s">
        <v>134</v>
      </c>
      <c r="B11" s="22"/>
      <c r="C11" s="15">
        <v>1164742.55</v>
      </c>
      <c r="D11" s="15">
        <v>24551.86</v>
      </c>
      <c r="E11" s="15">
        <f t="shared" si="0"/>
        <v>1189294.4100000001</v>
      </c>
      <c r="F11" s="15">
        <v>228504.72</v>
      </c>
      <c r="G11" s="15">
        <v>211783.51</v>
      </c>
      <c r="H11" s="15">
        <f t="shared" si="1"/>
        <v>960789.69000000018</v>
      </c>
    </row>
    <row r="12" spans="1:8">
      <c r="A12" s="4" t="s">
        <v>135</v>
      </c>
      <c r="B12" s="22"/>
      <c r="C12" s="15">
        <v>14251012.48</v>
      </c>
      <c r="D12" s="15">
        <v>6021370.96</v>
      </c>
      <c r="E12" s="15">
        <f t="shared" si="0"/>
        <v>20272383.440000001</v>
      </c>
      <c r="F12" s="15">
        <v>4552689.12</v>
      </c>
      <c r="G12" s="15">
        <v>1805961.47</v>
      </c>
      <c r="H12" s="15">
        <f t="shared" si="1"/>
        <v>15719694.32</v>
      </c>
    </row>
    <row r="13" spans="1:8">
      <c r="A13" s="4" t="s">
        <v>136</v>
      </c>
      <c r="B13" s="22"/>
      <c r="C13" s="15">
        <v>477112.4</v>
      </c>
      <c r="D13" s="15">
        <v>0</v>
      </c>
      <c r="E13" s="15">
        <f t="shared" si="0"/>
        <v>477112.4</v>
      </c>
      <c r="F13" s="15">
        <v>105216</v>
      </c>
      <c r="G13" s="15">
        <v>0</v>
      </c>
      <c r="H13" s="15">
        <f t="shared" si="1"/>
        <v>371896.4</v>
      </c>
    </row>
    <row r="14" spans="1:8">
      <c r="A14" s="4" t="s">
        <v>137</v>
      </c>
      <c r="B14" s="22"/>
      <c r="C14" s="15">
        <v>1182429.6100000001</v>
      </c>
      <c r="D14" s="15">
        <v>119752.14</v>
      </c>
      <c r="E14" s="15">
        <f t="shared" si="0"/>
        <v>1302181.75</v>
      </c>
      <c r="F14" s="15">
        <v>170132.19</v>
      </c>
      <c r="G14" s="15">
        <v>166415.71</v>
      </c>
      <c r="H14" s="15">
        <f t="shared" si="1"/>
        <v>1132049.56</v>
      </c>
    </row>
    <row r="15" spans="1:8">
      <c r="A15" s="4" t="s">
        <v>138</v>
      </c>
      <c r="B15" s="22"/>
      <c r="C15" s="15">
        <v>1517049.59</v>
      </c>
      <c r="D15" s="15">
        <v>0</v>
      </c>
      <c r="E15" s="15">
        <f t="shared" si="0"/>
        <v>1517049.59</v>
      </c>
      <c r="F15" s="15">
        <v>246026.04</v>
      </c>
      <c r="G15" s="15">
        <v>228933.36</v>
      </c>
      <c r="H15" s="15">
        <f t="shared" si="1"/>
        <v>1271023.55</v>
      </c>
    </row>
    <row r="16" spans="1:8">
      <c r="A16" s="4" t="s">
        <v>139</v>
      </c>
      <c r="B16" s="22"/>
      <c r="C16" s="15">
        <v>902361.03</v>
      </c>
      <c r="D16" s="15">
        <v>181436.75</v>
      </c>
      <c r="E16" s="15">
        <f t="shared" si="0"/>
        <v>1083797.78</v>
      </c>
      <c r="F16" s="15">
        <v>144214.24</v>
      </c>
      <c r="G16" s="15">
        <v>141805.35999999999</v>
      </c>
      <c r="H16" s="15">
        <f t="shared" si="1"/>
        <v>939583.54</v>
      </c>
    </row>
    <row r="17" spans="1:8">
      <c r="A17" s="4" t="s">
        <v>140</v>
      </c>
      <c r="B17" s="22"/>
      <c r="C17" s="15">
        <v>549373.04</v>
      </c>
      <c r="D17" s="15">
        <v>-58906.66</v>
      </c>
      <c r="E17" s="15">
        <f t="shared" si="0"/>
        <v>490466.38</v>
      </c>
      <c r="F17" s="15">
        <v>81829.06</v>
      </c>
      <c r="G17" s="15">
        <v>81042.89</v>
      </c>
      <c r="H17" s="15">
        <f t="shared" si="1"/>
        <v>408637.32</v>
      </c>
    </row>
    <row r="18" spans="1:8">
      <c r="A18" s="4" t="s">
        <v>141</v>
      </c>
      <c r="B18" s="22"/>
      <c r="C18" s="15">
        <v>2005233.95</v>
      </c>
      <c r="D18" s="15">
        <v>54491.360000000001</v>
      </c>
      <c r="E18" s="15">
        <f t="shared" si="0"/>
        <v>2059725.31</v>
      </c>
      <c r="F18" s="15">
        <v>276519.40000000002</v>
      </c>
      <c r="G18" s="15">
        <v>254674.79</v>
      </c>
      <c r="H18" s="15">
        <f t="shared" si="1"/>
        <v>1783205.9100000001</v>
      </c>
    </row>
    <row r="19" spans="1:8">
      <c r="A19" s="4" t="s">
        <v>142</v>
      </c>
      <c r="B19" s="22"/>
      <c r="C19" s="15">
        <v>2687532.67</v>
      </c>
      <c r="D19" s="15">
        <v>319380.96000000002</v>
      </c>
      <c r="E19" s="15">
        <f t="shared" si="0"/>
        <v>3006913.63</v>
      </c>
      <c r="F19" s="15">
        <v>776516.88</v>
      </c>
      <c r="G19" s="15">
        <v>423324.46</v>
      </c>
      <c r="H19" s="15">
        <f t="shared" si="1"/>
        <v>2230396.75</v>
      </c>
    </row>
    <row r="20" spans="1:8">
      <c r="A20" s="4" t="s">
        <v>143</v>
      </c>
      <c r="B20" s="22"/>
      <c r="C20" s="15">
        <v>3891887.75</v>
      </c>
      <c r="D20" s="15">
        <v>83530.94</v>
      </c>
      <c r="E20" s="15">
        <f t="shared" si="0"/>
        <v>3975418.69</v>
      </c>
      <c r="F20" s="15">
        <v>593999.18999999994</v>
      </c>
      <c r="G20" s="15">
        <v>542580.29</v>
      </c>
      <c r="H20" s="15">
        <f t="shared" si="1"/>
        <v>3381419.5</v>
      </c>
    </row>
    <row r="21" spans="1:8">
      <c r="A21" s="4" t="s">
        <v>144</v>
      </c>
      <c r="B21" s="22"/>
      <c r="C21" s="15">
        <v>12407907.800000001</v>
      </c>
      <c r="D21" s="15">
        <v>984989.51</v>
      </c>
      <c r="E21" s="15">
        <f t="shared" si="0"/>
        <v>13392897.310000001</v>
      </c>
      <c r="F21" s="15">
        <v>2748972.36</v>
      </c>
      <c r="G21" s="15">
        <v>2557075.19</v>
      </c>
      <c r="H21" s="15">
        <f t="shared" si="1"/>
        <v>10643924.950000001</v>
      </c>
    </row>
    <row r="22" spans="1:8">
      <c r="A22" s="4" t="s">
        <v>145</v>
      </c>
      <c r="B22" s="22"/>
      <c r="C22" s="15">
        <v>2992702.35</v>
      </c>
      <c r="D22" s="15">
        <v>206000</v>
      </c>
      <c r="E22" s="15">
        <f t="shared" si="0"/>
        <v>3198702.35</v>
      </c>
      <c r="F22" s="15">
        <v>493247.64</v>
      </c>
      <c r="G22" s="15">
        <v>470803.83</v>
      </c>
      <c r="H22" s="15">
        <f t="shared" si="1"/>
        <v>2705454.71</v>
      </c>
    </row>
    <row r="23" spans="1:8">
      <c r="A23" s="4" t="s">
        <v>146</v>
      </c>
      <c r="B23" s="22"/>
      <c r="C23" s="15">
        <v>1728161.12</v>
      </c>
      <c r="D23" s="15">
        <v>75712.59</v>
      </c>
      <c r="E23" s="15">
        <f t="shared" si="0"/>
        <v>1803873.7100000002</v>
      </c>
      <c r="F23" s="15">
        <v>268631.33</v>
      </c>
      <c r="G23" s="15">
        <v>232234.77</v>
      </c>
      <c r="H23" s="15">
        <f t="shared" si="1"/>
        <v>1535242.3800000001</v>
      </c>
    </row>
    <row r="24" spans="1:8">
      <c r="A24" s="4" t="s">
        <v>147</v>
      </c>
      <c r="B24" s="22"/>
      <c r="C24" s="15">
        <v>41033369.950000003</v>
      </c>
      <c r="D24" s="15">
        <v>5208701.6900000004</v>
      </c>
      <c r="E24" s="15">
        <f t="shared" si="0"/>
        <v>46242071.640000001</v>
      </c>
      <c r="F24" s="15">
        <v>785328.06</v>
      </c>
      <c r="G24" s="15">
        <v>735505.75</v>
      </c>
      <c r="H24" s="15">
        <f t="shared" si="1"/>
        <v>45456743.579999998</v>
      </c>
    </row>
    <row r="25" spans="1:8">
      <c r="A25" s="4" t="s">
        <v>148</v>
      </c>
      <c r="B25" s="22"/>
      <c r="C25" s="15">
        <v>946305.01</v>
      </c>
      <c r="D25" s="15">
        <v>0</v>
      </c>
      <c r="E25" s="15">
        <f t="shared" si="0"/>
        <v>946305.01</v>
      </c>
      <c r="F25" s="15">
        <v>100970.59</v>
      </c>
      <c r="G25" s="15">
        <v>98883.69</v>
      </c>
      <c r="H25" s="15">
        <f t="shared" si="1"/>
        <v>845334.42</v>
      </c>
    </row>
    <row r="26" spans="1:8">
      <c r="A26" s="4" t="s">
        <v>149</v>
      </c>
      <c r="B26" s="22"/>
      <c r="C26" s="15">
        <v>8280283.6299999999</v>
      </c>
      <c r="D26" s="15">
        <v>1375933.72</v>
      </c>
      <c r="E26" s="15">
        <f t="shared" si="0"/>
        <v>9656217.3499999996</v>
      </c>
      <c r="F26" s="15">
        <v>229097.7</v>
      </c>
      <c r="G26" s="15">
        <v>219927.67</v>
      </c>
      <c r="H26" s="15">
        <f t="shared" si="1"/>
        <v>9427119.6500000004</v>
      </c>
    </row>
    <row r="27" spans="1:8">
      <c r="A27" s="4" t="s">
        <v>150</v>
      </c>
      <c r="B27" s="22"/>
      <c r="C27" s="15">
        <v>2220564.63</v>
      </c>
      <c r="D27" s="15">
        <v>-103000</v>
      </c>
      <c r="E27" s="15">
        <f t="shared" si="0"/>
        <v>2117564.63</v>
      </c>
      <c r="F27" s="15">
        <v>358195.93</v>
      </c>
      <c r="G27" s="15">
        <v>352540.76</v>
      </c>
      <c r="H27" s="15">
        <f t="shared" si="1"/>
        <v>1759368.7</v>
      </c>
    </row>
    <row r="28" spans="1:8">
      <c r="A28" s="4" t="s">
        <v>151</v>
      </c>
      <c r="B28" s="22"/>
      <c r="C28" s="15">
        <v>47503150.289999999</v>
      </c>
      <c r="D28" s="15">
        <v>4639674.83</v>
      </c>
      <c r="E28" s="15">
        <f t="shared" si="0"/>
        <v>52142825.119999997</v>
      </c>
      <c r="F28" s="15">
        <v>8761868.0899999999</v>
      </c>
      <c r="G28" s="15">
        <v>7986340.6399999997</v>
      </c>
      <c r="H28" s="15">
        <f t="shared" si="1"/>
        <v>43380957.030000001</v>
      </c>
    </row>
    <row r="29" spans="1:8">
      <c r="A29" s="4" t="s">
        <v>152</v>
      </c>
      <c r="B29" s="22"/>
      <c r="C29" s="15">
        <v>11539222.74</v>
      </c>
      <c r="D29" s="15">
        <v>51529.25</v>
      </c>
      <c r="E29" s="15">
        <f t="shared" si="0"/>
        <v>11590751.99</v>
      </c>
      <c r="F29" s="15">
        <v>2044966.06</v>
      </c>
      <c r="G29" s="15">
        <v>1901817.89</v>
      </c>
      <c r="H29" s="15">
        <f t="shared" si="1"/>
        <v>9545785.9299999997</v>
      </c>
    </row>
    <row r="30" spans="1:8">
      <c r="A30" s="4" t="s">
        <v>153</v>
      </c>
      <c r="B30" s="22"/>
      <c r="C30" s="15">
        <v>9495776.5700000003</v>
      </c>
      <c r="D30" s="15">
        <v>46775192.979999997</v>
      </c>
      <c r="E30" s="15">
        <f t="shared" si="0"/>
        <v>56270969.549999997</v>
      </c>
      <c r="F30" s="15">
        <v>12340759.439999999</v>
      </c>
      <c r="G30" s="15">
        <v>11089143.4</v>
      </c>
      <c r="H30" s="15">
        <f t="shared" si="1"/>
        <v>43930210.109999999</v>
      </c>
    </row>
    <row r="31" spans="1:8">
      <c r="A31" s="4" t="s">
        <v>154</v>
      </c>
      <c r="B31" s="22"/>
      <c r="C31" s="15">
        <v>4037858.85</v>
      </c>
      <c r="D31" s="15">
        <v>116600</v>
      </c>
      <c r="E31" s="15">
        <f t="shared" si="0"/>
        <v>4154458.85</v>
      </c>
      <c r="F31" s="15">
        <v>722536.93</v>
      </c>
      <c r="G31" s="15">
        <v>689525.19</v>
      </c>
      <c r="H31" s="15">
        <f t="shared" si="1"/>
        <v>3431921.92</v>
      </c>
    </row>
    <row r="32" spans="1:8">
      <c r="A32" s="4" t="s">
        <v>155</v>
      </c>
      <c r="B32" s="22"/>
      <c r="C32" s="15">
        <v>12398898.02</v>
      </c>
      <c r="D32" s="15">
        <v>-124600</v>
      </c>
      <c r="E32" s="15">
        <f t="shared" si="0"/>
        <v>12274298.02</v>
      </c>
      <c r="F32" s="15">
        <v>2021368.97</v>
      </c>
      <c r="G32" s="15">
        <v>1787755.98</v>
      </c>
      <c r="H32" s="15">
        <f t="shared" si="1"/>
        <v>10252929.049999999</v>
      </c>
    </row>
    <row r="33" spans="1:8">
      <c r="A33" s="4" t="s">
        <v>156</v>
      </c>
      <c r="B33" s="22"/>
      <c r="C33" s="15">
        <v>3923546.95</v>
      </c>
      <c r="D33" s="15">
        <v>0</v>
      </c>
      <c r="E33" s="15">
        <f t="shared" si="0"/>
        <v>3923546.95</v>
      </c>
      <c r="F33" s="15">
        <v>659500.18000000005</v>
      </c>
      <c r="G33" s="15">
        <v>593882.41</v>
      </c>
      <c r="H33" s="15">
        <f t="shared" si="1"/>
        <v>3264046.77</v>
      </c>
    </row>
    <row r="34" spans="1:8">
      <c r="A34" s="4" t="s">
        <v>157</v>
      </c>
      <c r="B34" s="22"/>
      <c r="C34" s="15">
        <v>3045880.69</v>
      </c>
      <c r="D34" s="15">
        <v>51500</v>
      </c>
      <c r="E34" s="15">
        <f t="shared" si="0"/>
        <v>3097380.69</v>
      </c>
      <c r="F34" s="15">
        <v>494479.67</v>
      </c>
      <c r="G34" s="15">
        <v>310383.74</v>
      </c>
      <c r="H34" s="15">
        <f t="shared" si="1"/>
        <v>2602901.02</v>
      </c>
    </row>
    <row r="35" spans="1:8">
      <c r="A35" s="4" t="s">
        <v>158</v>
      </c>
      <c r="B35" s="22"/>
      <c r="C35" s="15">
        <v>2047613.28</v>
      </c>
      <c r="D35" s="15">
        <v>0</v>
      </c>
      <c r="E35" s="15">
        <f t="shared" si="0"/>
        <v>2047613.28</v>
      </c>
      <c r="F35" s="15">
        <v>258873.67</v>
      </c>
      <c r="G35" s="15">
        <v>221564.82</v>
      </c>
      <c r="H35" s="15">
        <f t="shared" si="1"/>
        <v>1788739.61</v>
      </c>
    </row>
    <row r="36" spans="1:8">
      <c r="A36" s="4" t="s">
        <v>159</v>
      </c>
      <c r="B36" s="22"/>
      <c r="C36" s="15">
        <v>1355354.7</v>
      </c>
      <c r="D36" s="15">
        <v>199036.2</v>
      </c>
      <c r="E36" s="15">
        <f t="shared" si="0"/>
        <v>1554390.9</v>
      </c>
      <c r="F36" s="15">
        <v>406662.27</v>
      </c>
      <c r="G36" s="15">
        <v>168998.63</v>
      </c>
      <c r="H36" s="15">
        <f t="shared" si="1"/>
        <v>1147728.6299999999</v>
      </c>
    </row>
    <row r="37" spans="1:8">
      <c r="A37" s="4" t="s">
        <v>160</v>
      </c>
      <c r="B37" s="22"/>
      <c r="C37" s="15">
        <v>9406635.1899999995</v>
      </c>
      <c r="D37" s="15">
        <v>2344450.23</v>
      </c>
      <c r="E37" s="15">
        <f t="shared" si="0"/>
        <v>11751085.42</v>
      </c>
      <c r="F37" s="15">
        <v>2213229.7000000002</v>
      </c>
      <c r="G37" s="15">
        <v>1646444.22</v>
      </c>
      <c r="H37" s="15">
        <f t="shared" si="1"/>
        <v>9537855.7199999988</v>
      </c>
    </row>
    <row r="38" spans="1:8">
      <c r="A38" s="4" t="s">
        <v>161</v>
      </c>
      <c r="B38" s="22"/>
      <c r="C38" s="15">
        <v>7558561.2000000002</v>
      </c>
      <c r="D38" s="15">
        <v>0</v>
      </c>
      <c r="E38" s="15">
        <f t="shared" si="0"/>
        <v>7558561.2000000002</v>
      </c>
      <c r="F38" s="15">
        <v>1217181.95</v>
      </c>
      <c r="G38" s="15">
        <v>905525.22</v>
      </c>
      <c r="H38" s="15">
        <f t="shared" si="1"/>
        <v>6341379.25</v>
      </c>
    </row>
    <row r="39" spans="1:8">
      <c r="A39" s="4" t="s">
        <v>162</v>
      </c>
      <c r="B39" s="22"/>
      <c r="C39" s="15">
        <v>1658060.44</v>
      </c>
      <c r="D39" s="15">
        <v>0</v>
      </c>
      <c r="E39" s="15">
        <f t="shared" si="0"/>
        <v>1658060.44</v>
      </c>
      <c r="F39" s="15">
        <v>325977.15000000002</v>
      </c>
      <c r="G39" s="15">
        <v>289806.51</v>
      </c>
      <c r="H39" s="15">
        <f t="shared" si="1"/>
        <v>1332083.29</v>
      </c>
    </row>
    <row r="40" spans="1:8">
      <c r="A40" s="4" t="s">
        <v>163</v>
      </c>
      <c r="B40" s="22"/>
      <c r="C40" s="15">
        <v>4895098.54</v>
      </c>
      <c r="D40" s="15">
        <v>0</v>
      </c>
      <c r="E40" s="15">
        <f t="shared" si="0"/>
        <v>4895098.54</v>
      </c>
      <c r="F40" s="15">
        <v>812784.9</v>
      </c>
      <c r="G40" s="15">
        <v>764222.92</v>
      </c>
      <c r="H40" s="15">
        <f t="shared" si="1"/>
        <v>4082313.64</v>
      </c>
    </row>
    <row r="41" spans="1:8">
      <c r="A41" s="4" t="s">
        <v>164</v>
      </c>
      <c r="B41" s="22"/>
      <c r="C41" s="15">
        <v>4244451.17</v>
      </c>
      <c r="D41" s="15">
        <v>53808.81</v>
      </c>
      <c r="E41" s="15">
        <f t="shared" si="0"/>
        <v>4298259.9799999995</v>
      </c>
      <c r="F41" s="15">
        <v>758872.88</v>
      </c>
      <c r="G41" s="15">
        <v>728485.76</v>
      </c>
      <c r="H41" s="15">
        <f t="shared" si="1"/>
        <v>3539387.0999999996</v>
      </c>
    </row>
    <row r="42" spans="1:8">
      <c r="A42" s="4" t="s">
        <v>165</v>
      </c>
      <c r="B42" s="22"/>
      <c r="C42" s="15">
        <v>542654.81000000006</v>
      </c>
      <c r="D42" s="15">
        <v>0</v>
      </c>
      <c r="E42" s="15">
        <f t="shared" si="0"/>
        <v>542654.81000000006</v>
      </c>
      <c r="F42" s="15">
        <v>72539.100000000006</v>
      </c>
      <c r="G42" s="15">
        <v>66442.2</v>
      </c>
      <c r="H42" s="15">
        <f t="shared" si="1"/>
        <v>470115.71000000008</v>
      </c>
    </row>
    <row r="43" spans="1:8">
      <c r="A43" s="4" t="s">
        <v>166</v>
      </c>
      <c r="B43" s="22"/>
      <c r="C43" s="15">
        <v>2162167.42</v>
      </c>
      <c r="D43" s="15">
        <v>0</v>
      </c>
      <c r="E43" s="15">
        <f t="shared" si="0"/>
        <v>2162167.42</v>
      </c>
      <c r="F43" s="15">
        <v>351301.15</v>
      </c>
      <c r="G43" s="15">
        <v>340178.6</v>
      </c>
      <c r="H43" s="15">
        <f t="shared" si="1"/>
        <v>1810866.27</v>
      </c>
    </row>
    <row r="44" spans="1:8">
      <c r="A44" s="4" t="s">
        <v>167</v>
      </c>
      <c r="B44" s="22"/>
      <c r="C44" s="15">
        <v>1666043.29</v>
      </c>
      <c r="D44" s="15">
        <v>0</v>
      </c>
      <c r="E44" s="15">
        <f t="shared" si="0"/>
        <v>1666043.29</v>
      </c>
      <c r="F44" s="15">
        <v>288152.25</v>
      </c>
      <c r="G44" s="15">
        <v>283461.13</v>
      </c>
      <c r="H44" s="15">
        <f t="shared" si="1"/>
        <v>1377891.04</v>
      </c>
    </row>
    <row r="45" spans="1:8">
      <c r="A45" s="4" t="s">
        <v>168</v>
      </c>
      <c r="B45" s="22"/>
      <c r="C45" s="15">
        <v>3889660.59</v>
      </c>
      <c r="D45" s="15">
        <v>1375000</v>
      </c>
      <c r="E45" s="15">
        <f t="shared" si="0"/>
        <v>5264660.59</v>
      </c>
      <c r="F45" s="15">
        <v>906817.45</v>
      </c>
      <c r="G45" s="15">
        <v>426003.07</v>
      </c>
      <c r="H45" s="15">
        <f t="shared" si="1"/>
        <v>4357843.1399999997</v>
      </c>
    </row>
    <row r="46" spans="1:8">
      <c r="A46" s="4"/>
      <c r="B46" s="22"/>
      <c r="C46" s="15"/>
      <c r="D46" s="15"/>
      <c r="E46" s="15"/>
      <c r="F46" s="15"/>
      <c r="G46" s="15"/>
      <c r="H46" s="15"/>
    </row>
    <row r="47" spans="1:8">
      <c r="A47" s="4"/>
      <c r="B47" s="25"/>
      <c r="C47" s="16"/>
      <c r="D47" s="16"/>
      <c r="E47" s="16"/>
      <c r="F47" s="16"/>
      <c r="G47" s="16"/>
      <c r="H47" s="16"/>
    </row>
    <row r="48" spans="1:8">
      <c r="A48" s="26"/>
      <c r="B48" s="47" t="s">
        <v>53</v>
      </c>
      <c r="C48" s="23">
        <f t="shared" ref="C48:H48" si="2">SUM(C7:C47)</f>
        <v>241363148.97999993</v>
      </c>
      <c r="D48" s="23">
        <f t="shared" si="2"/>
        <v>70113877.730000004</v>
      </c>
      <c r="E48" s="23">
        <f t="shared" si="2"/>
        <v>311477026.70999998</v>
      </c>
      <c r="F48" s="23">
        <f t="shared" si="2"/>
        <v>48891286.970000014</v>
      </c>
      <c r="G48" s="23">
        <f t="shared" si="2"/>
        <v>39981582.320000008</v>
      </c>
      <c r="H48" s="23">
        <f t="shared" si="2"/>
        <v>262585739.74000004</v>
      </c>
    </row>
    <row r="51" spans="1:8" ht="45" customHeight="1">
      <c r="A51" s="62" t="s">
        <v>170</v>
      </c>
      <c r="B51" s="63"/>
      <c r="C51" s="63"/>
      <c r="D51" s="63"/>
      <c r="E51" s="63"/>
      <c r="F51" s="63"/>
      <c r="G51" s="63"/>
      <c r="H51" s="64"/>
    </row>
    <row r="53" spans="1:8">
      <c r="A53" s="67" t="s">
        <v>54</v>
      </c>
      <c r="B53" s="68"/>
      <c r="C53" s="62" t="s">
        <v>60</v>
      </c>
      <c r="D53" s="63"/>
      <c r="E53" s="63"/>
      <c r="F53" s="63"/>
      <c r="G53" s="64"/>
      <c r="H53" s="65" t="s">
        <v>59</v>
      </c>
    </row>
    <row r="54" spans="1:8" ht="22.5">
      <c r="A54" s="69"/>
      <c r="B54" s="70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66"/>
    </row>
    <row r="55" spans="1:8">
      <c r="A55" s="71"/>
      <c r="B55" s="72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>
      <c r="A56" s="28"/>
      <c r="B56" s="29"/>
      <c r="C56" s="33"/>
      <c r="D56" s="33"/>
      <c r="E56" s="33"/>
      <c r="F56" s="33"/>
      <c r="G56" s="33"/>
      <c r="H56" s="33"/>
    </row>
    <row r="57" spans="1:8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>
      <c r="A58" s="4" t="s">
        <v>9</v>
      </c>
      <c r="B58" s="2"/>
      <c r="C58" s="34">
        <v>0</v>
      </c>
      <c r="D58" s="34">
        <v>0</v>
      </c>
      <c r="E58" s="34">
        <f t="shared" ref="E58:E60" si="3">C58+D58</f>
        <v>0</v>
      </c>
      <c r="F58" s="34">
        <v>0</v>
      </c>
      <c r="G58" s="34">
        <v>0</v>
      </c>
      <c r="H58" s="34">
        <f t="shared" ref="H58:H60" si="4">E58-F58</f>
        <v>0</v>
      </c>
    </row>
    <row r="59" spans="1:8">
      <c r="A59" s="4" t="s">
        <v>10</v>
      </c>
      <c r="B59" s="2"/>
      <c r="C59" s="34">
        <v>0</v>
      </c>
      <c r="D59" s="34">
        <v>0</v>
      </c>
      <c r="E59" s="34">
        <f t="shared" si="3"/>
        <v>0</v>
      </c>
      <c r="F59" s="34">
        <v>0</v>
      </c>
      <c r="G59" s="34">
        <v>0</v>
      </c>
      <c r="H59" s="34">
        <f t="shared" si="4"/>
        <v>0</v>
      </c>
    </row>
    <row r="60" spans="1:8">
      <c r="A60" s="4" t="s">
        <v>11</v>
      </c>
      <c r="B60" s="2"/>
      <c r="C60" s="34">
        <v>0</v>
      </c>
      <c r="D60" s="34">
        <v>0</v>
      </c>
      <c r="E60" s="34">
        <f t="shared" si="3"/>
        <v>0</v>
      </c>
      <c r="F60" s="34">
        <v>0</v>
      </c>
      <c r="G60" s="34">
        <v>0</v>
      </c>
      <c r="H60" s="34">
        <f t="shared" si="4"/>
        <v>0</v>
      </c>
    </row>
    <row r="61" spans="1:8">
      <c r="A61" s="4"/>
      <c r="B61" s="2"/>
      <c r="C61" s="35"/>
      <c r="D61" s="35"/>
      <c r="E61" s="35"/>
      <c r="F61" s="35"/>
      <c r="G61" s="35"/>
      <c r="H61" s="35"/>
    </row>
    <row r="62" spans="1:8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3" spans="1:8" ht="11.25" customHeight="1"/>
    <row r="65" spans="1:8" ht="45" customHeight="1">
      <c r="A65" s="62" t="s">
        <v>169</v>
      </c>
      <c r="B65" s="63"/>
      <c r="C65" s="63"/>
      <c r="D65" s="63"/>
      <c r="E65" s="63"/>
      <c r="F65" s="63"/>
      <c r="G65" s="63"/>
      <c r="H65" s="64"/>
    </row>
    <row r="66" spans="1:8">
      <c r="A66" s="67" t="s">
        <v>54</v>
      </c>
      <c r="B66" s="68"/>
      <c r="C66" s="62" t="s">
        <v>60</v>
      </c>
      <c r="D66" s="63"/>
      <c r="E66" s="63"/>
      <c r="F66" s="63"/>
      <c r="G66" s="64"/>
      <c r="H66" s="65" t="s">
        <v>59</v>
      </c>
    </row>
    <row r="67" spans="1:8" ht="22.5">
      <c r="A67" s="69"/>
      <c r="B67" s="70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66"/>
    </row>
    <row r="68" spans="1:8">
      <c r="A68" s="71"/>
      <c r="B68" s="72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>
      <c r="A69" s="28"/>
      <c r="B69" s="29"/>
      <c r="C69" s="33"/>
      <c r="D69" s="33"/>
      <c r="E69" s="33"/>
      <c r="F69" s="33"/>
      <c r="G69" s="33"/>
      <c r="H69" s="33"/>
    </row>
    <row r="70" spans="1:8" ht="22.5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>
      <c r="A71" s="4"/>
      <c r="B71" s="31"/>
      <c r="C71" s="34"/>
      <c r="D71" s="34"/>
      <c r="E71" s="34"/>
      <c r="F71" s="34"/>
      <c r="G71" s="34"/>
      <c r="H71" s="34"/>
    </row>
    <row r="72" spans="1:8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>
      <c r="A73" s="4"/>
      <c r="B73" s="31"/>
      <c r="C73" s="34"/>
      <c r="D73" s="34"/>
      <c r="E73" s="34"/>
      <c r="F73" s="34"/>
      <c r="G73" s="34"/>
      <c r="H73" s="34"/>
    </row>
    <row r="74" spans="1:8" ht="22.5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>
      <c r="A75" s="4"/>
      <c r="B75" s="31"/>
      <c r="C75" s="34"/>
      <c r="D75" s="34"/>
      <c r="E75" s="34"/>
      <c r="F75" s="34"/>
      <c r="G75" s="34"/>
      <c r="H75" s="34"/>
    </row>
    <row r="76" spans="1:8" ht="22.5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>
      <c r="A77" s="4"/>
      <c r="B77" s="31"/>
      <c r="C77" s="34"/>
      <c r="D77" s="34"/>
      <c r="E77" s="34"/>
      <c r="F77" s="34"/>
      <c r="G77" s="34"/>
      <c r="H77" s="34"/>
    </row>
    <row r="78" spans="1:8" ht="22.5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>
      <c r="A79" s="4"/>
      <c r="B79" s="31"/>
      <c r="C79" s="34"/>
      <c r="D79" s="34"/>
      <c r="E79" s="34"/>
      <c r="F79" s="34"/>
      <c r="G79" s="34"/>
      <c r="H79" s="34"/>
    </row>
    <row r="80" spans="1:8" ht="22.5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>
      <c r="A81" s="4"/>
      <c r="B81" s="31"/>
      <c r="C81" s="34"/>
      <c r="D81" s="34"/>
      <c r="E81" s="34"/>
      <c r="F81" s="34"/>
      <c r="G81" s="34"/>
      <c r="H81" s="34"/>
    </row>
    <row r="82" spans="1:8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>
      <c r="A83" s="30"/>
      <c r="B83" s="32"/>
      <c r="C83" s="35"/>
      <c r="D83" s="35"/>
      <c r="E83" s="35"/>
      <c r="F83" s="35"/>
      <c r="G83" s="35"/>
      <c r="H83" s="35"/>
    </row>
    <row r="84" spans="1:8">
      <c r="A84" s="26"/>
      <c r="B84" s="47" t="s">
        <v>53</v>
      </c>
      <c r="C84" s="23">
        <f t="shared" ref="C84:H84" si="5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  <row r="86" spans="1:8" hidden="1"/>
    <row r="87" spans="1:8" ht="14.25">
      <c r="B87" s="56" t="s">
        <v>181</v>
      </c>
    </row>
    <row r="89" spans="1:8" ht="39" customHeight="1">
      <c r="E89" s="32"/>
      <c r="F89" s="32"/>
    </row>
    <row r="90" spans="1:8" ht="12">
      <c r="B90" s="51" t="s">
        <v>173</v>
      </c>
      <c r="E90" s="73" t="s">
        <v>174</v>
      </c>
      <c r="F90" s="73"/>
    </row>
    <row r="91" spans="1:8" ht="85.5" customHeight="1">
      <c r="B91" s="52" t="s">
        <v>175</v>
      </c>
      <c r="E91" s="60" t="s">
        <v>176</v>
      </c>
      <c r="F91" s="60"/>
    </row>
    <row r="92" spans="1:8" ht="12">
      <c r="B92" s="51" t="s">
        <v>177</v>
      </c>
      <c r="E92" s="53" t="s">
        <v>178</v>
      </c>
      <c r="F92" s="53"/>
    </row>
    <row r="93" spans="1:8" ht="12">
      <c r="B93" s="54" t="s">
        <v>179</v>
      </c>
      <c r="E93" s="61" t="s">
        <v>180</v>
      </c>
      <c r="F93" s="61"/>
    </row>
  </sheetData>
  <sheetProtection formatCells="0" formatColumns="0" formatRows="0" insertRows="0" deleteRows="0" autoFilter="0"/>
  <mergeCells count="15">
    <mergeCell ref="E90:F90"/>
    <mergeCell ref="E91:F91"/>
    <mergeCell ref="E93:F93"/>
    <mergeCell ref="A65:H65"/>
    <mergeCell ref="A66:B68"/>
    <mergeCell ref="C66:G66"/>
    <mergeCell ref="H66:H67"/>
    <mergeCell ref="C53:G53"/>
    <mergeCell ref="H53:H54"/>
    <mergeCell ref="A1:H1"/>
    <mergeCell ref="A3:B5"/>
    <mergeCell ref="A51:H51"/>
    <mergeCell ref="A53:B55"/>
    <mergeCell ref="C3:G3"/>
    <mergeCell ref="H3:H4"/>
  </mergeCells>
  <printOptions horizontalCentered="1"/>
  <pageMargins left="0.70866141732283472" right="0.70866141732283472" top="0.39370078740157483" bottom="0.74803149606299213" header="0.31496062992125984" footer="0.31496062992125984"/>
  <pageSetup paperSize="5" scale="1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>
      <selection activeCell="D46" sqref="D46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62" t="s">
        <v>172</v>
      </c>
      <c r="B1" s="63"/>
      <c r="C1" s="63"/>
      <c r="D1" s="63"/>
      <c r="E1" s="63"/>
      <c r="F1" s="63"/>
      <c r="G1" s="63"/>
      <c r="H1" s="64"/>
    </row>
    <row r="2" spans="1:8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5" customHeight="1">
      <c r="A3" s="69"/>
      <c r="B3" s="7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6"/>
    </row>
    <row r="4" spans="1:8">
      <c r="A4" s="71"/>
      <c r="B4" s="7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4"/>
      <c r="B5" s="45"/>
      <c r="C5" s="14"/>
      <c r="D5" s="14"/>
      <c r="E5" s="14"/>
      <c r="F5" s="14"/>
      <c r="G5" s="14"/>
      <c r="H5" s="14"/>
    </row>
    <row r="6" spans="1:8">
      <c r="A6" s="41" t="s">
        <v>16</v>
      </c>
      <c r="B6" s="39"/>
      <c r="C6" s="15">
        <f t="shared" ref="C6:H6" si="0">SUM(C7:C14)</f>
        <v>127533420.77000001</v>
      </c>
      <c r="D6" s="15">
        <f t="shared" si="0"/>
        <v>12738254.1</v>
      </c>
      <c r="E6" s="15">
        <f t="shared" si="0"/>
        <v>140271674.87</v>
      </c>
      <c r="F6" s="15">
        <f t="shared" si="0"/>
        <v>25324971.16</v>
      </c>
      <c r="G6" s="15">
        <f t="shared" si="0"/>
        <v>19804427.759999998</v>
      </c>
      <c r="H6" s="15">
        <f t="shared" si="0"/>
        <v>114946703.71000001</v>
      </c>
    </row>
    <row r="7" spans="1:8">
      <c r="A7" s="38"/>
      <c r="B7" s="42" t="s">
        <v>42</v>
      </c>
      <c r="C7" s="15">
        <v>18408457.379999999</v>
      </c>
      <c r="D7" s="15">
        <v>6251922.8200000003</v>
      </c>
      <c r="E7" s="15">
        <f>C7+D7</f>
        <v>24660380.199999999</v>
      </c>
      <c r="F7" s="15">
        <v>5274441.4800000004</v>
      </c>
      <c r="G7" s="15">
        <v>2488548.81</v>
      </c>
      <c r="H7" s="15">
        <f>E7-F7</f>
        <v>19385938.719999999</v>
      </c>
    </row>
    <row r="8" spans="1:8">
      <c r="A8" s="38"/>
      <c r="B8" s="42" t="s">
        <v>17</v>
      </c>
      <c r="C8" s="15">
        <v>985988.71</v>
      </c>
      <c r="D8" s="15">
        <v>-14356.73</v>
      </c>
      <c r="E8" s="15">
        <f t="shared" ref="E8:E14" si="1">C8+D8</f>
        <v>971631.98</v>
      </c>
      <c r="F8" s="15">
        <v>155658.25</v>
      </c>
      <c r="G8" s="15">
        <v>153408.51999999999</v>
      </c>
      <c r="H8" s="15">
        <f t="shared" ref="H8:H14" si="2">E8-F8</f>
        <v>815973.73</v>
      </c>
    </row>
    <row r="9" spans="1:8">
      <c r="A9" s="38"/>
      <c r="B9" s="42" t="s">
        <v>43</v>
      </c>
      <c r="C9" s="15">
        <v>14841654.41</v>
      </c>
      <c r="D9" s="15">
        <v>246898.68</v>
      </c>
      <c r="E9" s="15">
        <f t="shared" si="1"/>
        <v>15088553.09</v>
      </c>
      <c r="F9" s="15">
        <v>2418327.11</v>
      </c>
      <c r="G9" s="15">
        <v>1800161.62</v>
      </c>
      <c r="H9" s="15">
        <f t="shared" si="2"/>
        <v>12670225.98</v>
      </c>
    </row>
    <row r="10" spans="1:8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8"/>
      <c r="B11" s="42" t="s">
        <v>23</v>
      </c>
      <c r="C11" s="15">
        <v>14147068.92</v>
      </c>
      <c r="D11" s="15">
        <v>1060702.1000000001</v>
      </c>
      <c r="E11" s="15">
        <f t="shared" si="1"/>
        <v>15207771.02</v>
      </c>
      <c r="F11" s="15">
        <v>3017603.69</v>
      </c>
      <c r="G11" s="15">
        <v>2789309.96</v>
      </c>
      <c r="H11" s="15">
        <f t="shared" si="2"/>
        <v>12190167.33</v>
      </c>
    </row>
    <row r="12" spans="1:8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8"/>
      <c r="B13" s="42" t="s">
        <v>44</v>
      </c>
      <c r="C13" s="15">
        <v>65046790.450000003</v>
      </c>
      <c r="D13" s="15">
        <v>5194115.9800000004</v>
      </c>
      <c r="E13" s="15">
        <f t="shared" si="1"/>
        <v>70240906.430000007</v>
      </c>
      <c r="F13" s="15">
        <v>12172951.880000001</v>
      </c>
      <c r="G13" s="15">
        <v>10854063.279999999</v>
      </c>
      <c r="H13" s="15">
        <f t="shared" si="2"/>
        <v>58067954.550000004</v>
      </c>
    </row>
    <row r="14" spans="1:8">
      <c r="A14" s="38"/>
      <c r="B14" s="42" t="s">
        <v>19</v>
      </c>
      <c r="C14" s="15">
        <v>14103460.9</v>
      </c>
      <c r="D14" s="15">
        <v>-1028.75</v>
      </c>
      <c r="E14" s="15">
        <f t="shared" si="1"/>
        <v>14102432.15</v>
      </c>
      <c r="F14" s="15">
        <v>2285988.75</v>
      </c>
      <c r="G14" s="15">
        <v>1718935.57</v>
      </c>
      <c r="H14" s="15">
        <f t="shared" si="2"/>
        <v>11816443.4</v>
      </c>
    </row>
    <row r="15" spans="1:8">
      <c r="A15" s="40"/>
      <c r="B15" s="42"/>
      <c r="C15" s="15"/>
      <c r="D15" s="15"/>
      <c r="E15" s="15"/>
      <c r="F15" s="15"/>
      <c r="G15" s="15"/>
      <c r="H15" s="15"/>
    </row>
    <row r="16" spans="1:8">
      <c r="A16" s="41" t="s">
        <v>20</v>
      </c>
      <c r="B16" s="43"/>
      <c r="C16" s="15">
        <f t="shared" ref="C16:H16" si="3">SUM(C17:C23)</f>
        <v>109940067.62</v>
      </c>
      <c r="D16" s="15">
        <f t="shared" si="3"/>
        <v>56000623.630000003</v>
      </c>
      <c r="E16" s="15">
        <f t="shared" si="3"/>
        <v>165940691.24999997</v>
      </c>
      <c r="F16" s="15">
        <f t="shared" si="3"/>
        <v>22659498.359999999</v>
      </c>
      <c r="G16" s="15">
        <f t="shared" si="3"/>
        <v>19751151.490000006</v>
      </c>
      <c r="H16" s="15">
        <f t="shared" si="3"/>
        <v>143281192.89000002</v>
      </c>
    </row>
    <row r="17" spans="1:8">
      <c r="A17" s="38"/>
      <c r="B17" s="42" t="s">
        <v>45</v>
      </c>
      <c r="C17" s="15">
        <v>1658060.44</v>
      </c>
      <c r="D17" s="15">
        <v>0</v>
      </c>
      <c r="E17" s="15">
        <f>C17+D17</f>
        <v>1658060.44</v>
      </c>
      <c r="F17" s="15">
        <v>325977.15000000002</v>
      </c>
      <c r="G17" s="15">
        <v>289806.51</v>
      </c>
      <c r="H17" s="15">
        <f t="shared" ref="H17:H23" si="4">E17-F17</f>
        <v>1332083.29</v>
      </c>
    </row>
    <row r="18" spans="1:8">
      <c r="A18" s="38"/>
      <c r="B18" s="42" t="s">
        <v>28</v>
      </c>
      <c r="C18" s="15">
        <v>94641116.959999993</v>
      </c>
      <c r="D18" s="15">
        <v>55895314.82</v>
      </c>
      <c r="E18" s="15">
        <f t="shared" ref="E18:E23" si="5">C18+D18</f>
        <v>150536431.78</v>
      </c>
      <c r="F18" s="15">
        <v>20093874.07</v>
      </c>
      <c r="G18" s="15">
        <v>17492926.670000002</v>
      </c>
      <c r="H18" s="15">
        <f t="shared" si="4"/>
        <v>130442557.71000001</v>
      </c>
    </row>
    <row r="19" spans="1:8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8"/>
      <c r="B20" s="42" t="s">
        <v>46</v>
      </c>
      <c r="C20" s="15">
        <v>7940979.2300000004</v>
      </c>
      <c r="D20" s="15">
        <v>51500</v>
      </c>
      <c r="E20" s="15">
        <f t="shared" si="5"/>
        <v>7992479.2300000004</v>
      </c>
      <c r="F20" s="15">
        <v>1307264.57</v>
      </c>
      <c r="G20" s="15">
        <v>1074606.6599999999</v>
      </c>
      <c r="H20" s="15">
        <f t="shared" si="4"/>
        <v>6685214.6600000001</v>
      </c>
    </row>
    <row r="21" spans="1:8">
      <c r="A21" s="38"/>
      <c r="B21" s="42" t="s">
        <v>47</v>
      </c>
      <c r="C21" s="15">
        <v>4787105.9800000004</v>
      </c>
      <c r="D21" s="15">
        <v>53808.81</v>
      </c>
      <c r="E21" s="15">
        <f t="shared" si="5"/>
        <v>4840914.79</v>
      </c>
      <c r="F21" s="15">
        <v>831411.98</v>
      </c>
      <c r="G21" s="15">
        <v>794927.96</v>
      </c>
      <c r="H21" s="15">
        <f t="shared" si="4"/>
        <v>4009502.81</v>
      </c>
    </row>
    <row r="22" spans="1:8">
      <c r="A22" s="38"/>
      <c r="B22" s="42" t="s">
        <v>48</v>
      </c>
      <c r="C22" s="15">
        <v>912805.01</v>
      </c>
      <c r="D22" s="15">
        <v>0</v>
      </c>
      <c r="E22" s="15">
        <f t="shared" si="5"/>
        <v>912805.01</v>
      </c>
      <c r="F22" s="15">
        <v>100970.59</v>
      </c>
      <c r="G22" s="15">
        <v>98883.69</v>
      </c>
      <c r="H22" s="15">
        <f t="shared" si="4"/>
        <v>811834.42</v>
      </c>
    </row>
    <row r="23" spans="1:8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40"/>
      <c r="B24" s="42"/>
      <c r="C24" s="15"/>
      <c r="D24" s="15"/>
      <c r="E24" s="15"/>
      <c r="F24" s="15"/>
      <c r="G24" s="15"/>
      <c r="H24" s="15"/>
    </row>
    <row r="25" spans="1:8">
      <c r="A25" s="41" t="s">
        <v>49</v>
      </c>
      <c r="B25" s="43"/>
      <c r="C25" s="15">
        <f t="shared" ref="C25:H25" si="6">SUM(C26:C34)</f>
        <v>3889660.59</v>
      </c>
      <c r="D25" s="15">
        <f t="shared" si="6"/>
        <v>1375000</v>
      </c>
      <c r="E25" s="15">
        <f t="shared" si="6"/>
        <v>5264660.59</v>
      </c>
      <c r="F25" s="15">
        <f t="shared" si="6"/>
        <v>906817.45</v>
      </c>
      <c r="G25" s="15">
        <f t="shared" si="6"/>
        <v>426003.07</v>
      </c>
      <c r="H25" s="15">
        <f t="shared" si="6"/>
        <v>4357843.1399999997</v>
      </c>
    </row>
    <row r="26" spans="1:8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8"/>
      <c r="B33" s="42" t="s">
        <v>51</v>
      </c>
      <c r="C33" s="15">
        <v>3889660.59</v>
      </c>
      <c r="D33" s="15">
        <v>1375000</v>
      </c>
      <c r="E33" s="15">
        <f t="shared" si="8"/>
        <v>5264660.59</v>
      </c>
      <c r="F33" s="15">
        <v>906817.45</v>
      </c>
      <c r="G33" s="15">
        <v>426003.07</v>
      </c>
      <c r="H33" s="15">
        <f t="shared" si="7"/>
        <v>4357843.1399999997</v>
      </c>
    </row>
    <row r="34" spans="1:8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40"/>
      <c r="B35" s="42"/>
      <c r="C35" s="15"/>
      <c r="D35" s="15"/>
      <c r="E35" s="15"/>
      <c r="F35" s="15"/>
      <c r="G35" s="15"/>
      <c r="H35" s="15"/>
    </row>
    <row r="36" spans="1:8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40"/>
      <c r="B41" s="42"/>
      <c r="C41" s="15"/>
      <c r="D41" s="15"/>
      <c r="E41" s="15"/>
      <c r="F41" s="15"/>
      <c r="G41" s="15"/>
      <c r="H41" s="15"/>
    </row>
    <row r="42" spans="1:8">
      <c r="A42" s="46"/>
      <c r="B42" s="47" t="s">
        <v>53</v>
      </c>
      <c r="C42" s="23">
        <f t="shared" ref="C42:H42" si="12">SUM(C36+C25+C16+C6)</f>
        <v>241363148.98000002</v>
      </c>
      <c r="D42" s="23">
        <f t="shared" si="12"/>
        <v>70113877.730000004</v>
      </c>
      <c r="E42" s="23">
        <f t="shared" si="12"/>
        <v>311477026.70999998</v>
      </c>
      <c r="F42" s="23">
        <f t="shared" si="12"/>
        <v>48891286.969999999</v>
      </c>
      <c r="G42" s="23">
        <f t="shared" si="12"/>
        <v>39981582.320000008</v>
      </c>
      <c r="H42" s="23">
        <f t="shared" si="12"/>
        <v>262585739.74000001</v>
      </c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 ht="15">
      <c r="A44" s="37"/>
      <c r="B44" s="55" t="s">
        <v>181</v>
      </c>
      <c r="C44" s="37"/>
      <c r="D44" s="37"/>
      <c r="E44" s="37"/>
      <c r="F44" s="37"/>
      <c r="G44" s="37"/>
      <c r="H44" s="37"/>
    </row>
    <row r="45" spans="1:8">
      <c r="A45" s="37"/>
      <c r="B45" s="1"/>
      <c r="C45" s="1"/>
      <c r="D45" s="1"/>
      <c r="E45" s="1"/>
      <c r="F45" s="1"/>
      <c r="G45" s="37"/>
      <c r="H45" s="37"/>
    </row>
    <row r="46" spans="1:8">
      <c r="B46" s="1"/>
      <c r="C46" s="1"/>
      <c r="D46" s="1"/>
      <c r="E46" s="1"/>
      <c r="F46" s="1"/>
    </row>
    <row r="47" spans="1:8">
      <c r="B47" s="1"/>
      <c r="C47" s="1"/>
      <c r="D47" s="1"/>
      <c r="E47" s="1"/>
      <c r="F47" s="1"/>
    </row>
    <row r="48" spans="1:8">
      <c r="B48" s="58"/>
      <c r="C48" s="1"/>
      <c r="D48" s="1"/>
      <c r="E48" s="59"/>
      <c r="F48" s="32"/>
    </row>
    <row r="49" spans="2:6" ht="12">
      <c r="B49" s="51" t="s">
        <v>173</v>
      </c>
      <c r="C49" s="1"/>
      <c r="D49" s="1"/>
      <c r="E49" s="73" t="s">
        <v>174</v>
      </c>
      <c r="F49" s="73"/>
    </row>
    <row r="50" spans="2:6" ht="72" customHeight="1">
      <c r="B50" s="52" t="s">
        <v>175</v>
      </c>
      <c r="C50" s="1"/>
      <c r="D50" s="1"/>
      <c r="E50" s="60" t="s">
        <v>176</v>
      </c>
      <c r="F50" s="60"/>
    </row>
    <row r="51" spans="2:6" ht="12">
      <c r="B51" s="51" t="s">
        <v>177</v>
      </c>
      <c r="C51" s="1"/>
      <c r="D51" s="1"/>
      <c r="E51" s="53" t="s">
        <v>178</v>
      </c>
      <c r="F51" s="53"/>
    </row>
    <row r="52" spans="2:6" ht="12">
      <c r="B52" s="54" t="s">
        <v>179</v>
      </c>
      <c r="C52" s="1"/>
      <c r="D52" s="1"/>
      <c r="E52" s="61" t="s">
        <v>180</v>
      </c>
      <c r="F52" s="61"/>
    </row>
  </sheetData>
  <sheetProtection formatCells="0" formatColumns="0" formatRows="0" autoFilter="0"/>
  <mergeCells count="7">
    <mergeCell ref="E50:F50"/>
    <mergeCell ref="E52:F52"/>
    <mergeCell ref="A1:H1"/>
    <mergeCell ref="A2:B4"/>
    <mergeCell ref="C2:G2"/>
    <mergeCell ref="H2:H3"/>
    <mergeCell ref="E49:F49"/>
  </mergeCells>
  <printOptions horizontalCentered="1"/>
  <pageMargins left="0.70866141732283472" right="0.70866141732283472" top="0.39370078740157483" bottom="0.39370078740157483" header="0.31496062992125984" footer="0.31496062992125984"/>
  <pageSetup paperSize="5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CA!Títulos_a_imprimir</vt:lpstr>
      <vt:lpstr>COG!Títulos_a_imprimir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2021-04-22T15:19:57Z</cp:lastPrinted>
  <dcterms:created xsi:type="dcterms:W3CDTF">2014-02-10T03:37:14Z</dcterms:created>
  <dcterms:modified xsi:type="dcterms:W3CDTF">2021-04-22T18:39:32Z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