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Anual PFM Año 2022\"/>
    </mc:Choice>
  </mc:AlternateContent>
  <xr:revisionPtr revIDLastSave="0" documentId="13_ncr:1_{A5179A00-9737-41E9-8B88-70E174DE86E2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<sst xmlns="http://schemas.openxmlformats.org/spreadsheetml/2006/main" count="1005" uniqueCount="680">
  <si>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</si>
  <si>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</si>
  <si>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</si>
  <si>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</si>
  <si>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</si>
  <si>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</si>
  <si>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</si>
  <si>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</si>
  <si>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</si>
  <si>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</si>
  <si>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</si>
  <si>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</si>
  <si>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</si>
  <si>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</si>
  <si>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</si>
  <si>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</si>
  <si>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</si>
  <si>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</si>
  <si>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</si>
  <si>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</si>
  <si>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</si>
  <si>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</si>
  <si>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</si>
  <si>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</si>
  <si>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</si>
  <si>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</si>
  <si>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</si>
  <si>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</si>
  <si>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</si>
  <si>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</si>
  <si>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</si>
  <si>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</si>
  <si>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</si>
  <si>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</si>
  <si>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</si>
  <si>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</si>
  <si>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</si>
  <si>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</si>
  <si>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</si>
  <si>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</si>
  <si>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</si>
  <si>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</si>
  <si>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</si>
  <si>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</si>
  <si>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</si>
  <si>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</si>
  <si>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</si>
  <si>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</si>
  <si>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</si>
  <si>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</si>
  <si>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</si>
  <si>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</si>
  <si>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</si>
  <si>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</si>
  <si>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</si>
  <si>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</si>
  <si>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</si>
  <si>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</si>
  <si>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</si>
  <si>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</si>
  <si>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</si>
  <si>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</si>
  <si>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</si>
  <si>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</si>
  <si>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</si>
  <si>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</si>
  <si>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</si>
  <si>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</si>
  <si>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</si>
  <si>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</si>
  <si>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</si>
  <si>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</si>
  <si>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</si>
  <si>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</si>
  <si>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</si>
  <si>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</si>
  <si>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</si>
  <si>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</si>
  <si>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</si>
  <si>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</si>
  <si>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</si>
  <si>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</si>
  <si>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</si>
  <si>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</si>
  <si>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</si>
  <si>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</si>
  <si>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</si>
  <si>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</si>
  <si>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</si>
  <si>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</si>
  <si>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</si>
  <si>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</si>
  <si>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</si>
  <si>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</si>
  <si>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</si>
  <si>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</si>
  <si>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</si>
  <si>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</si>
  <si>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</si>
  <si>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</si>
  <si>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</si>
  <si>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</si>
  <si>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</si>
  <si>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</si>
  <si>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</si>
  <si>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</si>
  <si>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</si>
  <si>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</si>
  <si>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</si>
  <si>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</si>
  <si>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</si>
  <si>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</si>
  <si>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</si>
  <si>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</si>
  <si>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</si>
  <si>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</si>
  <si>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</si>
  <si>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</si>
  <si>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</si>
  <si>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</si>
  <si>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</si>
  <si>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</si>
  <si>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</si>
  <si>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</si>
  <si>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</si>
  <si>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</si>
  <si>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</si>
  <si>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</si>
  <si>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</si>
  <si>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</si>
  <si>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</si>
  <si>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</si>
  <si>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</si>
  <si>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</si>
  <si>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</si>
  <si>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</si>
  <si>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</si>
  <si>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</si>
  <si>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</si>
  <si>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</si>
  <si>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</si>
  <si>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</si>
  <si>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</si>
  <si>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</si>
  <si>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</si>
  <si>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</si>
  <si>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</si>
  <si>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</si>
  <si>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</si>
  <si>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</si>
  <si>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</si>
  <si>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</si>
  <si>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</si>
  <si>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</si>
  <si>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</si>
  <si>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</si>
  <si>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</si>
  <si>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</si>
  <si>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</si>
  <si>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</si>
  <si>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</si>
  <si>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</si>
  <si>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</si>
  <si>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</si>
  <si>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</si>
  <si>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</si>
  <si>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</si>
  <si>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</si>
  <si>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</si>
  <si>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</si>
  <si>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</si>
  <si>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</si>
  <si>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</si>
  <si>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</si>
  <si>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</si>
  <si>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</si>
  <si>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</si>
  <si>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</si>
  <si>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</si>
  <si>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</si>
  <si>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</si>
  <si>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</si>
  <si>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</si>
  <si>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</si>
  <si>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</si>
  <si>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</si>
  <si>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</si>
  <si>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</si>
  <si>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</si>
  <si>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</si>
  <si>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</si>
  <si>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</si>
  <si>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</si>
  <si>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</si>
  <si>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</si>
  <si>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</si>
  <si>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</si>
  <si>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</si>
  <si>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</si>
  <si>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</si>
  <si>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</si>
  <si>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</si>
  <si>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</si>
  <si>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</si>
  <si>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</si>
  <si>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</si>
  <si>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</si>
  <si>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</si>
  <si>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</si>
  <si>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</si>
  <si>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</si>
  <si>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</si>
  <si>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</si>
  <si>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</si>
  <si>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</si>
  <si>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</si>
  <si>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</si>
  <si>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</si>
  <si>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</si>
  <si>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</si>
  <si>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</si>
  <si>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</si>
  <si>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</si>
  <si>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</si>
  <si>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</si>
  <si>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</si>
  <si>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</si>
  <si>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</si>
  <si>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</si>
  <si>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</si>
  <si>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</si>
  <si>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</si>
  <si>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</si>
  <si>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</si>
  <si>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</si>
  <si>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</si>
  <si>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</si>
  <si>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</si>
  <si>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</si>
  <si>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</si>
  <si>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</si>
  <si>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</si>
  <si>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</si>
  <si>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</si>
  <si>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</si>
  <si>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</si>
  <si>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</si>
  <si>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</si>
  <si>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</si>
  <si>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</si>
  <si>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</si>
  <si>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</si>
  <si>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</si>
  <si>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</si>
  <si>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</si>
  <si>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</si>
  <si>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</si>
  <si>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</si>
  <si>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</si>
  <si>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</si>
  <si>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</si>
  <si>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</si>
  <si>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</si>
  <si>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</si>
  <si>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</si>
  <si>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</si>
  <si>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</si>
  <si>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</si>
  <si>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</si>
  <si>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</si>
  <si>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</si>
  <si>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</si>
  <si>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</si>
  <si>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</si>
  <si>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</si>
  <si>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</si>
  <si>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</si>
  <si>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</si>
  <si>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</si>
  <si>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</si>
  <si>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</si>
  <si>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</si>
  <si>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</si>
  <si>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</si>
  <si>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</si>
  <si>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</si>
  <si>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</si>
  <si>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</si>
  <si>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</si>
  <si>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</si>
  <si>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</si>
  <si>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</si>
  <si>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</si>
  <si>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</si>
  <si>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</si>
  <si>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</si>
  <si>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</si>
  <si>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</si>
  <si>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</si>
  <si>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</si>
  <si>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</si>
  <si>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</si>
  <si>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</si>
  <si>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</si>
  <si>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</si>
  <si>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</si>
  <si>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</si>
  <si>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</si>
  <si>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</si>
  <si>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</si>
  <si>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</si>
  <si>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</si>
  <si>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</si>
  <si>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</si>
  <si>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</si>
  <si>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</si>
  <si>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</si>
  <si>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</si>
  <si>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</si>
  <si>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</si>
  <si>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</si>
  <si>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</si>
  <si>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</si>
  <si>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</si>
  <si>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</si>
  <si>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</si>
  <si>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</si>
  <si>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</si>
  <si>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</si>
  <si>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</si>
  <si>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</si>
  <si>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</si>
  <si>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</si>
  <si>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</si>
  <si>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</si>
  <si>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</si>
  <si>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</si>
  <si>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</si>
  <si>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</si>
  <si>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</si>
  <si>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</si>
  <si>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</si>
  <si>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</si>
  <si>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</si>
  <si>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</si>
  <si>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</si>
  <si>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</si>
  <si>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</si>
  <si>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</si>
  <si>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</si>
  <si>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</si>
  <si>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</si>
  <si>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</si>
  <si>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</si>
  <si>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</si>
  <si>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</si>
  <si>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</si>
  <si>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</si>
  <si>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</si>
  <si>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</si>
  <si>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</si>
  <si>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</si>
  <si>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</si>
  <si>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</si>
  <si>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</si>
  <si>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</si>
  <si>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</si>
  <si>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</si>
  <si>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</si>
  <si>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</si>
  <si>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</si>
  <si>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</si>
  <si>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</si>
  <si>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</si>
  <si>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</si>
  <si>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</si>
  <si>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</si>
  <si>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</si>
  <si>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</si>
  <si>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</si>
  <si>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</si>
  <si>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</si>
  <si>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</si>
  <si>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</si>
  <si>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</si>
  <si>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</si>
  <si>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</si>
  <si>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</si>
  <si>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</si>
  <si>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</si>
  <si>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</si>
  <si>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</si>
  <si>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</si>
  <si>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</si>
  <si>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</si>
  <si>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</si>
  <si>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</si>
  <si>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</si>
  <si>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</si>
  <si>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</si>
  <si>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</si>
  <si>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</si>
  <si>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</si>
  <si>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</si>
  <si>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</si>
  <si>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</si>
  <si>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</si>
  <si>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</si>
  <si>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</si>
  <si>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</si>
  <si>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</si>
  <si>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</si>
  <si>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</si>
  <si>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</si>
  <si>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</si>
  <si>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</si>
  <si>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</si>
  <si>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</si>
  <si>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</si>
  <si>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</si>
  <si>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</si>
  <si>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</si>
  <si>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</si>
  <si>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</si>
  <si>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</si>
  <si>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</si>
  <si>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</si>
  <si>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</si>
  <si>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</si>
  <si>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</si>
  <si>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</si>
  <si>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</si>
  <si>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</si>
  <si>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</si>
  <si>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</si>
  <si>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</si>
  <si>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</si>
  <si>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</si>
  <si>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</si>
  <si>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</si>
  <si>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</si>
  <si>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</si>
  <si>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</si>
  <si>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</si>
  <si>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</si>
  <si>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</si>
  <si>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</si>
  <si>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</si>
  <si>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</si>
  <si>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</si>
  <si>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</si>
  <si>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</si>
  <si>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</si>
  <si>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</si>
  <si>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</si>
  <si>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</si>
  <si>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</si>
  <si>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</si>
  <si>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</si>
  <si>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</si>
  <si>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</si>
  <si>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</si>
  <si>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</si>
  <si>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</si>
  <si>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</si>
  <si>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</si>
  <si>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</si>
  <si>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</si>
  <si>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</si>
  <si>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</si>
  <si>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</si>
  <si>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</si>
  <si>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</si>
  <si>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</si>
  <si>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</si>
  <si>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</si>
  <si>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</si>
  <si>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</si>
  <si>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</si>
  <si>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</si>
  <si>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</si>
  <si>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</si>
  <si>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</si>
  <si>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</si>
  <si>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</si>
  <si>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</si>
  <si>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</si>
  <si>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</si>
  <si>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</si>
  <si>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</si>
  <si>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</si>
  <si>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</si>
  <si>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</si>
  <si>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</si>
  <si>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</si>
  <si>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</si>
  <si>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</si>
  <si>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</si>
  <si>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</si>
  <si>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</si>
  <si>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</si>
  <si>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</si>
  <si>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</si>
  <si>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</si>
  <si>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</si>
  <si>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</si>
  <si>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</si>
  <si>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</si>
  <si>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</si>
  <si>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</si>
  <si>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</si>
  <si>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</si>
  <si>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</si>
  <si>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</si>
  <si>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</si>
  <si>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</si>
  <si>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</si>
  <si>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</si>
  <si>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</si>
  <si>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</si>
  <si>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</si>
  <si>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</si>
  <si>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</si>
  <si>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</si>
  <si>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</si>
  <si>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</si>
  <si>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</si>
  <si>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</si>
  <si>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</si>
  <si>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</si>
  <si>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</si>
  <si>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</si>
  <si>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</si>
  <si>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</si>
  <si>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</si>
  <si>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</si>
  <si>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</si>
  <si>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</si>
  <si>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</si>
  <si>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</si>
  <si>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</si>
  <si>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</si>
  <si>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</si>
  <si>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</si>
  <si>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</si>
  <si>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</si>
  <si>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</si>
  <si>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</si>
  <si>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</si>
  <si>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</si>
  <si>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</si>
  <si>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</si>
  <si>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</si>
  <si>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</si>
  <si>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</si>
  <si>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</si>
  <si>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</si>
  <si>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</si>
  <si>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</si>
  <si>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</si>
  <si>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</si>
  <si>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</si>
  <si>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</si>
  <si>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</si>
  <si>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</si>
  <si>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</si>
  <si>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</si>
  <si>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</si>
  <si>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</si>
  <si>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</si>
  <si>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</si>
  <si>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</si>
  <si>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</si>
  <si>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</si>
  <si>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</si>
  <si>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</si>
  <si>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</si>
  <si>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</si>
  <si>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</si>
  <si>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</si>
  <si>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</si>
  <si>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</si>
  <si>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</si>
  <si>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</si>
  <si>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</si>
  <si>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</si>
  <si>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</si>
  <si>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</si>
  <si>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</si>
  <si>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</si>
  <si>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</si>
  <si>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</si>
  <si>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</si>
  <si>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</si>
  <si>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</si>
  <si>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</si>
  <si>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</si>
  <si>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</si>
  <si>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</si>
  <si>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</si>
  <si>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</si>
  <si>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</si>
  <si>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</si>
  <si>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</si>
  <si>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</si>
  <si>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</si>
  <si>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</si>
  <si>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</si>
  <si>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</si>
  <si>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</si>
  <si>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</si>
  <si>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</si>
  <si>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</si>
  <si>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</si>
  <si>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</si>
  <si>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</si>
  <si>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</si>
  <si>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</si>
  <si>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</si>
  <si>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</si>
  <si>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</si>
  <si>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</si>
  <si>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</si>
  <si>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</si>
  <si>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</si>
  <si>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</si>
  <si>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</si>
  <si>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</si>
  <si>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</si>
  <si>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</si>
  <si>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</si>
  <si>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</si>
  <si>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</si>
  <si>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</si>
  <si>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</si>
  <si>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</si>
  <si>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</si>
  <si>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</si>
  <si>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</si>
  <si>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</si>
  <si>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</si>
  <si>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</si>
  <si>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</si>
  <si>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</si>
  <si>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</si>
  <si>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</si>
  <si>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</si>
  <si>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</si>
  <si>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</si>
  <si>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</si>
  <si>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</si>
  <si>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</si>
  <si>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</si>
  <si>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</si>
  <si>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</si>
  <si>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</si>
  <si>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</si>
  <si>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</si>
  <si>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</si>
  <si>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</si>
  <si>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</si>
  <si>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</si>
  <si>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</si>
  <si>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</si>
  <si>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</si>
  <si>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</si>
  <si>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</si>
  <si>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</si>
  <si>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</si>
  <si>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</si>
  <si>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</si>
  <si>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</si>
  <si>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Patronato de Feria Moroleón, Gto.</t>
  </si>
  <si>
    <t>Correspondiente del 1 de Enero 31 de Diciembre de 2022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</si>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</sst>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33" activePane="bottomLeft" state="frozen"/>
      <selection activeCell="A14" sqref="A14:B14"/>
      <selection pane="bottomLeft" activeCell="B45" sqref="B45:D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636</v>
      </c>
    </row>
    <row r="41" spans="1:3" ht="12" thickBot="1" x14ac:dyDescent="0.25">
      <c r="A41" s="11"/>
      <c r="B41" s="12"/>
    </row>
    <row r="44" spans="1:3" x14ac:dyDescent="0.2">
      <c r="B44" s="4" t="s">
        <v>637</v>
      </c>
    </row>
    <row r="45" spans="1:3" x14ac:dyDescent="0.2">
      <c r="B45" s="4" t="s">
        <v>674</v>
      </c>
    </row>
    <row r="46" spans="1:3" x14ac:dyDescent="0.2">
      <c r="B46" s="4" t="s">
        <v>675</v>
      </c>
      <c r="C46" s="4" t="s">
        <v>676</v>
      </c>
    </row>
    <row r="47" spans="1:3" x14ac:dyDescent="0.2">
      <c r="B47" s="4" t="s">
        <v>677</v>
      </c>
    </row>
    <row r="50" spans="2:3" x14ac:dyDescent="0.2">
      <c r="B50" s="4" t="s">
        <v>678</v>
      </c>
      <c r="C50" s="4" t="s">
        <v>679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showGridLines="0" workbookViewId="0">
      <selection activeCell="B23" sqref="B23:D28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7501845.3899999997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4" x14ac:dyDescent="0.2">
      <c r="A17" s="66">
        <v>3.2</v>
      </c>
      <c r="B17" s="59" t="s">
        <v>534</v>
      </c>
      <c r="C17" s="134">
        <v>0</v>
      </c>
    </row>
    <row r="18" spans="1:4" x14ac:dyDescent="0.2">
      <c r="A18" s="66">
        <v>3.3</v>
      </c>
      <c r="B18" s="61" t="s">
        <v>535</v>
      </c>
      <c r="C18" s="135">
        <v>0</v>
      </c>
    </row>
    <row r="19" spans="1:4" x14ac:dyDescent="0.2">
      <c r="A19" s="55"/>
      <c r="B19" s="67"/>
      <c r="C19" s="68"/>
    </row>
    <row r="20" spans="1:4" x14ac:dyDescent="0.2">
      <c r="A20" s="69" t="s">
        <v>82</v>
      </c>
      <c r="B20" s="69"/>
      <c r="C20" s="132">
        <f>C5+C7-C15</f>
        <v>7501845.3899999997</v>
      </c>
    </row>
    <row r="22" spans="1:4" x14ac:dyDescent="0.2">
      <c r="B22" s="38" t="s">
        <v>637</v>
      </c>
    </row>
    <row r="23" spans="1:4" x14ac:dyDescent="0.2">
      <c r="B23" s="4" t="s">
        <v>674</v>
      </c>
      <c r="C23" s="4"/>
      <c r="D23" s="4"/>
    </row>
    <row r="24" spans="1:4" x14ac:dyDescent="0.2">
      <c r="B24" s="4" t="s">
        <v>675</v>
      </c>
      <c r="C24" s="4" t="s">
        <v>676</v>
      </c>
      <c r="D24" s="4"/>
    </row>
    <row r="25" spans="1:4" x14ac:dyDescent="0.2">
      <c r="B25" s="4" t="s">
        <v>677</v>
      </c>
      <c r="C25" s="4"/>
      <c r="D25" s="4"/>
    </row>
    <row r="26" spans="1:4" x14ac:dyDescent="0.2">
      <c r="B26" s="4"/>
      <c r="C26" s="4"/>
      <c r="D26" s="4"/>
    </row>
    <row r="27" spans="1:4" x14ac:dyDescent="0.2">
      <c r="B27" s="4"/>
      <c r="C27" s="4"/>
      <c r="D27" s="4"/>
    </row>
    <row r="28" spans="1:4" x14ac:dyDescent="0.2">
      <c r="B28" s="4" t="s">
        <v>678</v>
      </c>
      <c r="C28" s="4" t="s">
        <v>679</v>
      </c>
      <c r="D28" s="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showGridLines="0" topLeftCell="A28" workbookViewId="0">
      <selection activeCell="B42" sqref="B42:D47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9388067.6899999995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0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2605</v>
      </c>
    </row>
    <row r="31" spans="1:3" x14ac:dyDescent="0.2">
      <c r="A31" s="85" t="s">
        <v>560</v>
      </c>
      <c r="B31" s="72" t="s">
        <v>441</v>
      </c>
      <c r="C31" s="137">
        <v>2605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4" x14ac:dyDescent="0.2">
      <c r="A33" s="85" t="s">
        <v>562</v>
      </c>
      <c r="B33" s="72" t="s">
        <v>451</v>
      </c>
      <c r="C33" s="137">
        <v>0</v>
      </c>
    </row>
    <row r="34" spans="1:4" x14ac:dyDescent="0.2">
      <c r="A34" s="85" t="s">
        <v>563</v>
      </c>
      <c r="B34" s="72" t="s">
        <v>564</v>
      </c>
      <c r="C34" s="137">
        <v>0</v>
      </c>
    </row>
    <row r="35" spans="1:4" x14ac:dyDescent="0.2">
      <c r="A35" s="85" t="s">
        <v>565</v>
      </c>
      <c r="B35" s="72" t="s">
        <v>566</v>
      </c>
      <c r="C35" s="137">
        <v>0</v>
      </c>
    </row>
    <row r="36" spans="1:4" x14ac:dyDescent="0.2">
      <c r="A36" s="85" t="s">
        <v>567</v>
      </c>
      <c r="B36" s="72" t="s">
        <v>459</v>
      </c>
      <c r="C36" s="137">
        <v>0</v>
      </c>
    </row>
    <row r="37" spans="1:4" x14ac:dyDescent="0.2">
      <c r="A37" s="85" t="s">
        <v>568</v>
      </c>
      <c r="B37" s="80" t="s">
        <v>569</v>
      </c>
      <c r="C37" s="139">
        <v>0</v>
      </c>
    </row>
    <row r="38" spans="1:4" x14ac:dyDescent="0.2">
      <c r="A38" s="73"/>
      <c r="B38" s="76"/>
      <c r="C38" s="77"/>
    </row>
    <row r="39" spans="1:4" x14ac:dyDescent="0.2">
      <c r="A39" s="78" t="s">
        <v>84</v>
      </c>
      <c r="B39" s="54"/>
      <c r="C39" s="132">
        <f>C5-C7+C30</f>
        <v>9390672.6899999995</v>
      </c>
    </row>
    <row r="41" spans="1:4" x14ac:dyDescent="0.2">
      <c r="B41" s="38" t="s">
        <v>637</v>
      </c>
    </row>
    <row r="42" spans="1:4" x14ac:dyDescent="0.2">
      <c r="B42" s="4" t="s">
        <v>674</v>
      </c>
      <c r="C42" s="4"/>
      <c r="D42" s="4"/>
    </row>
    <row r="43" spans="1:4" x14ac:dyDescent="0.2">
      <c r="B43" s="4" t="s">
        <v>675</v>
      </c>
      <c r="C43" s="4" t="s">
        <v>676</v>
      </c>
      <c r="D43" s="4"/>
    </row>
    <row r="44" spans="1:4" x14ac:dyDescent="0.2">
      <c r="B44" s="4" t="s">
        <v>677</v>
      </c>
      <c r="C44" s="4"/>
      <c r="D44" s="4"/>
    </row>
    <row r="45" spans="1:4" x14ac:dyDescent="0.2">
      <c r="B45" s="4"/>
      <c r="C45" s="4"/>
      <c r="D45" s="4"/>
    </row>
    <row r="46" spans="1:4" x14ac:dyDescent="0.2">
      <c r="B46" s="4"/>
      <c r="C46" s="4"/>
      <c r="D46" s="4"/>
    </row>
    <row r="47" spans="1:4" x14ac:dyDescent="0.2">
      <c r="B47" s="4" t="s">
        <v>678</v>
      </c>
      <c r="C47" s="4" t="s">
        <v>679</v>
      </c>
      <c r="D47" s="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opLeftCell="A37" workbookViewId="0">
      <selection activeCell="B54" sqref="B54:D5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7859886.1799999997</v>
      </c>
      <c r="E40" s="34">
        <v>-7859886.1799999997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28390491.890000001</v>
      </c>
      <c r="E41" s="34">
        <v>-28390491.890000001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11886546.26</v>
      </c>
      <c r="E42" s="34">
        <v>-11886546.26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10502355.09</v>
      </c>
      <c r="E43" s="34">
        <v>-10502355.09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9002100.2400000002</v>
      </c>
      <c r="E44" s="34">
        <v>-9002100.2400000002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9388067.6899999995</v>
      </c>
      <c r="E45" s="34">
        <v>-9388067.6899999995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24542782.690000001</v>
      </c>
      <c r="E46" s="34">
        <v>-24542782.690000001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12911014.26</v>
      </c>
      <c r="E47" s="34">
        <v>-12911014.26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13875469.17</v>
      </c>
      <c r="E48" s="34">
        <v>-13875469.17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13875469.17</v>
      </c>
      <c r="E49" s="34">
        <v>-13875469.17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13875278.17</v>
      </c>
      <c r="E50" s="34">
        <v>-13875278.17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11631577.43</v>
      </c>
      <c r="E51" s="34">
        <v>-11631577.43</v>
      </c>
      <c r="F51" s="34">
        <f t="shared" si="0"/>
        <v>0</v>
      </c>
    </row>
    <row r="53" spans="1:6" x14ac:dyDescent="0.2">
      <c r="B53" s="29" t="s">
        <v>637</v>
      </c>
    </row>
    <row r="54" spans="1:6" x14ac:dyDescent="0.2">
      <c r="B54" s="4" t="s">
        <v>674</v>
      </c>
      <c r="C54" s="4"/>
      <c r="D54" s="4"/>
    </row>
    <row r="55" spans="1:6" x14ac:dyDescent="0.2">
      <c r="B55" s="4" t="s">
        <v>675</v>
      </c>
      <c r="C55" s="4" t="s">
        <v>676</v>
      </c>
      <c r="D55" s="4"/>
    </row>
    <row r="56" spans="1:6" x14ac:dyDescent="0.2">
      <c r="B56" s="4" t="s">
        <v>677</v>
      </c>
      <c r="C56" s="4"/>
      <c r="D56" s="4"/>
    </row>
    <row r="57" spans="1:6" x14ac:dyDescent="0.2">
      <c r="B57" s="4"/>
      <c r="C57" s="4"/>
      <c r="D57" s="4"/>
    </row>
    <row r="58" spans="1:6" x14ac:dyDescent="0.2">
      <c r="B58" s="4"/>
      <c r="C58" s="4"/>
      <c r="D58" s="4"/>
    </row>
    <row r="59" spans="1:6" x14ac:dyDescent="0.2">
      <c r="B59" s="4" t="s">
        <v>678</v>
      </c>
      <c r="C59" s="4" t="s">
        <v>679</v>
      </c>
      <c r="D59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4"/>
  <sheetViews>
    <sheetView showGridLines="0" tabSelected="1" topLeftCell="A19" zoomScaleNormal="100" zoomScaleSheetLayoutView="100" workbookViewId="0">
      <selection activeCell="B39" sqref="B3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4" t="s">
        <v>674</v>
      </c>
      <c r="B29" s="4"/>
      <c r="C29" s="4"/>
      <c r="D29" s="113"/>
    </row>
    <row r="30" spans="1:4" x14ac:dyDescent="0.2">
      <c r="A30" s="4" t="s">
        <v>675</v>
      </c>
      <c r="B30" s="4" t="s">
        <v>676</v>
      </c>
      <c r="C30" s="4"/>
    </row>
    <row r="31" spans="1:4" x14ac:dyDescent="0.2">
      <c r="A31" s="4" t="s">
        <v>677</v>
      </c>
      <c r="B31" s="4"/>
      <c r="C31" s="4"/>
    </row>
    <row r="32" spans="1:4" x14ac:dyDescent="0.2">
      <c r="A32" s="4"/>
      <c r="B32" s="4"/>
      <c r="C32" s="4"/>
    </row>
    <row r="33" spans="1:3" x14ac:dyDescent="0.2">
      <c r="A33" s="4"/>
      <c r="B33" s="4"/>
      <c r="C33" s="4"/>
    </row>
    <row r="34" spans="1:3" x14ac:dyDescent="0.2">
      <c r="A34" s="4" t="s">
        <v>678</v>
      </c>
      <c r="B34" s="4" t="s">
        <v>679</v>
      </c>
      <c r="C34" s="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topLeftCell="A142" zoomScale="106" zoomScaleNormal="106" workbookViewId="0">
      <selection activeCell="B163" sqref="B16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670720.18999999994</v>
      </c>
      <c r="D23" s="24">
        <v>670720.18999999994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10877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239</v>
      </c>
      <c r="C63" s="24">
        <v>8457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240</v>
      </c>
      <c r="C64" s="24">
        <v>2420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2605</v>
      </c>
      <c r="E74" s="24">
        <f>SUM(E75:E79)</f>
        <v>20840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2605</v>
      </c>
      <c r="E78" s="24">
        <v>20840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3099154.9199999995</v>
      </c>
      <c r="D110" s="24">
        <f>SUM(D111:D119)</f>
        <v>3099154.9199999995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6791.55</v>
      </c>
      <c r="D111" s="24">
        <f>C111</f>
        <v>6791.55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3069107.78</v>
      </c>
      <c r="D112" s="24">
        <f t="shared" ref="D112:D119" si="1">C112</f>
        <v>3069107.78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-415.87</v>
      </c>
      <c r="D117" s="24">
        <f t="shared" si="1"/>
        <v>-415.87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23671.46</v>
      </c>
      <c r="D119" s="24">
        <f t="shared" si="1"/>
        <v>23671.46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4" x14ac:dyDescent="0.2">
      <c r="A145" s="22">
        <v>2199</v>
      </c>
      <c r="B145" s="20" t="s">
        <v>300</v>
      </c>
      <c r="C145" s="24">
        <v>0</v>
      </c>
    </row>
    <row r="146" spans="1:4" x14ac:dyDescent="0.2">
      <c r="A146" s="22">
        <v>2240</v>
      </c>
      <c r="B146" s="20" t="s">
        <v>301</v>
      </c>
      <c r="C146" s="24">
        <f>SUM(C147:C149)</f>
        <v>0</v>
      </c>
    </row>
    <row r="147" spans="1:4" x14ac:dyDescent="0.2">
      <c r="A147" s="22">
        <v>2241</v>
      </c>
      <c r="B147" s="20" t="s">
        <v>302</v>
      </c>
      <c r="C147" s="24">
        <v>0</v>
      </c>
    </row>
    <row r="148" spans="1:4" x14ac:dyDescent="0.2">
      <c r="A148" s="22">
        <v>2242</v>
      </c>
      <c r="B148" s="20" t="s">
        <v>303</v>
      </c>
      <c r="C148" s="24">
        <v>0</v>
      </c>
    </row>
    <row r="149" spans="1:4" x14ac:dyDescent="0.2">
      <c r="A149" s="22">
        <v>2249</v>
      </c>
      <c r="B149" s="20" t="s">
        <v>304</v>
      </c>
      <c r="C149" s="24">
        <v>0</v>
      </c>
    </row>
    <row r="151" spans="1:4" x14ac:dyDescent="0.2">
      <c r="B151" s="20" t="s">
        <v>637</v>
      </c>
    </row>
    <row r="152" spans="1:4" x14ac:dyDescent="0.2">
      <c r="B152" s="4" t="s">
        <v>674</v>
      </c>
      <c r="C152" s="4"/>
      <c r="D152" s="4"/>
    </row>
    <row r="153" spans="1:4" x14ac:dyDescent="0.2">
      <c r="B153" s="4" t="s">
        <v>675</v>
      </c>
      <c r="C153" s="4" t="s">
        <v>676</v>
      </c>
      <c r="D153" s="4"/>
    </row>
    <row r="154" spans="1:4" x14ac:dyDescent="0.2">
      <c r="B154" s="4" t="s">
        <v>677</v>
      </c>
      <c r="C154" s="4"/>
      <c r="D154" s="4"/>
    </row>
    <row r="155" spans="1:4" x14ac:dyDescent="0.2">
      <c r="B155" s="4"/>
      <c r="C155" s="4"/>
      <c r="D155" s="4"/>
    </row>
    <row r="156" spans="1:4" x14ac:dyDescent="0.2">
      <c r="B156" s="4"/>
      <c r="C156" s="4"/>
      <c r="D156" s="4"/>
    </row>
    <row r="157" spans="1:4" x14ac:dyDescent="0.2">
      <c r="B157" s="4" t="s">
        <v>678</v>
      </c>
      <c r="C157" s="4" t="s">
        <v>679</v>
      </c>
      <c r="D157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topLeftCell="A214" zoomScaleNormal="100" workbookViewId="0">
      <selection activeCell="B223" sqref="B223:D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1845.39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1845.39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1845.39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7500000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7500000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7500000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9390672.6900000013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9388067.6900000013</v>
      </c>
      <c r="D99" s="53">
        <f>C99/$C$98</f>
        <v>0.99972259708265909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76384</v>
      </c>
      <c r="D100" s="53">
        <f t="shared" ref="D100:D163" si="0">C100/$C$98</f>
        <v>8.1340285751137168E-3</v>
      </c>
      <c r="E100" s="49"/>
    </row>
    <row r="101" spans="1:5" x14ac:dyDescent="0.2">
      <c r="A101" s="51">
        <v>5111</v>
      </c>
      <c r="B101" s="49" t="s">
        <v>363</v>
      </c>
      <c r="C101" s="52">
        <v>0</v>
      </c>
      <c r="D101" s="53">
        <f t="shared" si="0"/>
        <v>0</v>
      </c>
      <c r="E101" s="49"/>
    </row>
    <row r="102" spans="1:5" x14ac:dyDescent="0.2">
      <c r="A102" s="51">
        <v>5112</v>
      </c>
      <c r="B102" s="49" t="s">
        <v>364</v>
      </c>
      <c r="C102" s="52">
        <v>76384</v>
      </c>
      <c r="D102" s="53">
        <f t="shared" si="0"/>
        <v>8.1340285751137168E-3</v>
      </c>
      <c r="E102" s="49"/>
    </row>
    <row r="103" spans="1:5" x14ac:dyDescent="0.2">
      <c r="A103" s="51">
        <v>5113</v>
      </c>
      <c r="B103" s="49" t="s">
        <v>365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366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367</v>
      </c>
      <c r="C105" s="52">
        <v>0</v>
      </c>
      <c r="D105" s="53">
        <f t="shared" si="0"/>
        <v>0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2130</v>
      </c>
      <c r="D107" s="53">
        <f t="shared" si="0"/>
        <v>2.2682081149183358E-4</v>
      </c>
      <c r="E107" s="49"/>
    </row>
    <row r="108" spans="1:5" x14ac:dyDescent="0.2">
      <c r="A108" s="51">
        <v>5121</v>
      </c>
      <c r="B108" s="49" t="s">
        <v>370</v>
      </c>
      <c r="C108" s="52">
        <v>2130</v>
      </c>
      <c r="D108" s="53">
        <f t="shared" si="0"/>
        <v>2.2682081149183358E-4</v>
      </c>
      <c r="E108" s="49"/>
    </row>
    <row r="109" spans="1:5" x14ac:dyDescent="0.2">
      <c r="A109" s="51">
        <v>5122</v>
      </c>
      <c r="B109" s="49" t="s">
        <v>371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375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376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9309553.6900000013</v>
      </c>
      <c r="D117" s="53">
        <f t="shared" si="0"/>
        <v>0.99136174769605345</v>
      </c>
      <c r="E117" s="49"/>
    </row>
    <row r="118" spans="1:5" x14ac:dyDescent="0.2">
      <c r="A118" s="51">
        <v>5131</v>
      </c>
      <c r="B118" s="49" t="s">
        <v>380</v>
      </c>
      <c r="C118" s="52">
        <v>7958.62</v>
      </c>
      <c r="D118" s="53">
        <f t="shared" si="0"/>
        <v>8.4750265105874953E-4</v>
      </c>
      <c r="E118" s="49"/>
    </row>
    <row r="119" spans="1:5" x14ac:dyDescent="0.2">
      <c r="A119" s="51">
        <v>5132</v>
      </c>
      <c r="B119" s="49" t="s">
        <v>381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382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383</v>
      </c>
      <c r="C121" s="52">
        <v>10081.94</v>
      </c>
      <c r="D121" s="53">
        <f t="shared" si="0"/>
        <v>1.0736121184093787E-3</v>
      </c>
      <c r="E121" s="49"/>
    </row>
    <row r="122" spans="1:5" x14ac:dyDescent="0.2">
      <c r="A122" s="51">
        <v>5135</v>
      </c>
      <c r="B122" s="49" t="s">
        <v>384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386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387</v>
      </c>
      <c r="C125" s="52">
        <v>9289221.1300000008</v>
      </c>
      <c r="D125" s="53">
        <f t="shared" si="0"/>
        <v>0.98919656095478281</v>
      </c>
      <c r="E125" s="49"/>
    </row>
    <row r="126" spans="1:5" x14ac:dyDescent="0.2">
      <c r="A126" s="51">
        <v>5139</v>
      </c>
      <c r="B126" s="49" t="s">
        <v>388</v>
      </c>
      <c r="C126" s="52">
        <v>2292</v>
      </c>
      <c r="D126" s="53">
        <f t="shared" si="0"/>
        <v>2.4407197180248007E-4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2605</v>
      </c>
      <c r="D185" s="53">
        <f t="shared" si="1"/>
        <v>2.7740291734095141E-4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2605</v>
      </c>
      <c r="D186" s="53">
        <f t="shared" si="1"/>
        <v>2.7740291734095141E-4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2605</v>
      </c>
      <c r="D193" s="53">
        <f t="shared" si="1"/>
        <v>2.7740291734095141E-4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  <row r="223" spans="1:5" x14ac:dyDescent="0.2">
      <c r="B223" s="4" t="s">
        <v>674</v>
      </c>
      <c r="C223" s="4"/>
      <c r="D223" s="4"/>
    </row>
    <row r="224" spans="1:5" x14ac:dyDescent="0.2">
      <c r="B224" s="4" t="s">
        <v>675</v>
      </c>
      <c r="C224" s="4" t="s">
        <v>676</v>
      </c>
      <c r="D224" s="4"/>
    </row>
    <row r="225" spans="2:4" x14ac:dyDescent="0.2">
      <c r="B225" s="4" t="s">
        <v>677</v>
      </c>
      <c r="C225" s="4"/>
      <c r="D225" s="4"/>
    </row>
    <row r="226" spans="2:4" x14ac:dyDescent="0.2">
      <c r="B226" s="4"/>
      <c r="C226" s="4"/>
      <c r="D226" s="4"/>
    </row>
    <row r="227" spans="2:4" x14ac:dyDescent="0.2">
      <c r="B227" s="4"/>
      <c r="C227" s="4"/>
      <c r="D227" s="4"/>
    </row>
    <row r="228" spans="2:4" x14ac:dyDescent="0.2">
      <c r="B228" s="4" t="s">
        <v>678</v>
      </c>
      <c r="C228" s="4" t="s">
        <v>679</v>
      </c>
      <c r="D228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19" workbookViewId="0">
      <selection activeCell="B30" sqref="B30:D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-1888827.3</v>
      </c>
    </row>
    <row r="15" spans="1:5" x14ac:dyDescent="0.2">
      <c r="A15" s="33">
        <v>3220</v>
      </c>
      <c r="B15" s="29" t="s">
        <v>473</v>
      </c>
      <c r="C15" s="34">
        <v>1533583.13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4" x14ac:dyDescent="0.2">
      <c r="A17" s="33">
        <v>3231</v>
      </c>
      <c r="B17" s="29" t="s">
        <v>475</v>
      </c>
      <c r="C17" s="34">
        <v>0</v>
      </c>
    </row>
    <row r="18" spans="1:4" x14ac:dyDescent="0.2">
      <c r="A18" s="33">
        <v>3232</v>
      </c>
      <c r="B18" s="29" t="s">
        <v>476</v>
      </c>
      <c r="C18" s="34">
        <v>0</v>
      </c>
    </row>
    <row r="19" spans="1:4" x14ac:dyDescent="0.2">
      <c r="A19" s="33">
        <v>3233</v>
      </c>
      <c r="B19" s="29" t="s">
        <v>477</v>
      </c>
      <c r="C19" s="34">
        <v>0</v>
      </c>
    </row>
    <row r="20" spans="1:4" x14ac:dyDescent="0.2">
      <c r="A20" s="33">
        <v>3239</v>
      </c>
      <c r="B20" s="29" t="s">
        <v>478</v>
      </c>
      <c r="C20" s="34">
        <v>0</v>
      </c>
    </row>
    <row r="21" spans="1:4" x14ac:dyDescent="0.2">
      <c r="A21" s="33">
        <v>3240</v>
      </c>
      <c r="B21" s="29" t="s">
        <v>479</v>
      </c>
      <c r="C21" s="34">
        <f>SUM(C22:C24)</f>
        <v>0</v>
      </c>
    </row>
    <row r="22" spans="1:4" x14ac:dyDescent="0.2">
      <c r="A22" s="33">
        <v>3241</v>
      </c>
      <c r="B22" s="29" t="s">
        <v>480</v>
      </c>
      <c r="C22" s="34">
        <v>0</v>
      </c>
    </row>
    <row r="23" spans="1:4" x14ac:dyDescent="0.2">
      <c r="A23" s="33">
        <v>3242</v>
      </c>
      <c r="B23" s="29" t="s">
        <v>481</v>
      </c>
      <c r="C23" s="34">
        <v>0</v>
      </c>
    </row>
    <row r="24" spans="1:4" x14ac:dyDescent="0.2">
      <c r="A24" s="33">
        <v>3243</v>
      </c>
      <c r="B24" s="29" t="s">
        <v>482</v>
      </c>
      <c r="C24" s="34">
        <v>0</v>
      </c>
    </row>
    <row r="25" spans="1:4" x14ac:dyDescent="0.2">
      <c r="A25" s="33">
        <v>3250</v>
      </c>
      <c r="B25" s="29" t="s">
        <v>483</v>
      </c>
      <c r="C25" s="34">
        <f>SUM(C26:C27)</f>
        <v>0</v>
      </c>
    </row>
    <row r="26" spans="1:4" x14ac:dyDescent="0.2">
      <c r="A26" s="33">
        <v>3251</v>
      </c>
      <c r="B26" s="29" t="s">
        <v>484</v>
      </c>
      <c r="C26" s="34">
        <v>0</v>
      </c>
    </row>
    <row r="27" spans="1:4" x14ac:dyDescent="0.2">
      <c r="A27" s="33">
        <v>3252</v>
      </c>
      <c r="B27" s="29" t="s">
        <v>485</v>
      </c>
      <c r="C27" s="34">
        <v>0</v>
      </c>
    </row>
    <row r="29" spans="1:4" x14ac:dyDescent="0.2">
      <c r="B29" s="29" t="s">
        <v>637</v>
      </c>
    </row>
    <row r="30" spans="1:4" x14ac:dyDescent="0.2">
      <c r="B30" s="4" t="s">
        <v>674</v>
      </c>
      <c r="C30" s="4"/>
      <c r="D30" s="4"/>
    </row>
    <row r="31" spans="1:4" x14ac:dyDescent="0.2">
      <c r="B31" s="4" t="s">
        <v>675</v>
      </c>
      <c r="C31" s="4" t="s">
        <v>676</v>
      </c>
      <c r="D31" s="4"/>
    </row>
    <row r="32" spans="1:4" x14ac:dyDescent="0.2">
      <c r="B32" s="4" t="s">
        <v>677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4"/>
      <c r="C34" s="4"/>
      <c r="D34" s="4"/>
    </row>
    <row r="35" spans="2:4" x14ac:dyDescent="0.2">
      <c r="B35" s="4" t="s">
        <v>678</v>
      </c>
      <c r="C35" s="4" t="s">
        <v>679</v>
      </c>
      <c r="D35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2"/>
  <sheetViews>
    <sheetView topLeftCell="A124" workbookViewId="0">
      <selection activeCell="B135" sqref="B13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2057103.56</v>
      </c>
      <c r="D9" s="34">
        <v>943273.13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2057103.56</v>
      </c>
      <c r="D15" s="123">
        <f>SUM(D8:D14)</f>
        <v>943273.13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-1888827.3</v>
      </c>
      <c r="D47" s="123">
        <v>-97011.09</v>
      </c>
    </row>
    <row r="48" spans="1:5" x14ac:dyDescent="0.2">
      <c r="A48" s="33"/>
      <c r="B48" s="124" t="s">
        <v>629</v>
      </c>
      <c r="C48" s="123">
        <f>C51+C63+C95+C98+C49</f>
        <v>2796</v>
      </c>
      <c r="D48" s="123">
        <f>D51+D63+D95+D98+D49</f>
        <v>142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2605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2605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191</v>
      </c>
      <c r="D98" s="123">
        <f>SUM(D99:D103)</f>
        <v>142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191</v>
      </c>
      <c r="D101" s="34">
        <v>142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-1886031.3</v>
      </c>
      <c r="D126" s="123">
        <f>D47+D48+D104-D110-D113</f>
        <v>-96869.09</v>
      </c>
    </row>
    <row r="127" spans="1:4" x14ac:dyDescent="0.2">
      <c r="B127" s="4" t="s">
        <v>674</v>
      </c>
      <c r="C127" s="4"/>
      <c r="D127" s="4"/>
    </row>
    <row r="128" spans="1:4" x14ac:dyDescent="0.2">
      <c r="B128" s="4" t="s">
        <v>675</v>
      </c>
      <c r="C128" s="4" t="s">
        <v>676</v>
      </c>
      <c r="D128" s="4"/>
    </row>
    <row r="129" spans="2:4" x14ac:dyDescent="0.2">
      <c r="B129" s="4" t="s">
        <v>677</v>
      </c>
      <c r="C129" s="4"/>
      <c r="D129" s="4"/>
    </row>
    <row r="130" spans="2:4" x14ac:dyDescent="0.2">
      <c r="B130" s="4"/>
      <c r="C130" s="4"/>
      <c r="D130" s="4"/>
    </row>
    <row r="131" spans="2:4" x14ac:dyDescent="0.2">
      <c r="B131" s="4"/>
      <c r="C131" s="4"/>
      <c r="D131" s="4"/>
    </row>
    <row r="132" spans="2:4" x14ac:dyDescent="0.2">
      <c r="B132" s="4" t="s">
        <v>678</v>
      </c>
      <c r="C132" s="4" t="s">
        <v>679</v>
      </c>
      <c r="D132" s="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2019-02-13T21:19:08Z</cp:lastPrinted>
  <dcterms:created xsi:type="dcterms:W3CDTF">2012-12-11T20:36:24Z</dcterms:created>
  <dcterms:modified xsi:type="dcterms:W3CDTF">2023-02-14T19:58:31Z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