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1er. Trimestre Enero-Marzo 2023\"/>
    </mc:Choice>
  </mc:AlternateContent>
  <xr:revisionPtr revIDLastSave="0" documentId="13_ncr:1_{51A1884B-4455-46F1-93AC-5E86FC23AA4B}" xr6:coauthVersionLast="47" xr6:coauthVersionMax="47" xr10:uidLastSave="{00000000-0000-0000-0000-000000000000}"/>
  <bookViews>
    <workbookView xWindow="-120" yWindow="-120" windowWidth="20730" windowHeight="11160" tabRatio="863" firstSheet="1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5" i="60" s="1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D63" i="62" s="1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63" i="62" l="1"/>
  <c r="C48" i="62" s="1"/>
  <c r="C122" i="62" s="1"/>
  <c r="C98" i="60"/>
  <c r="D48" i="62"/>
  <c r="D122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7" i="64" s="1"/>
  <c r="C15" i="63"/>
  <c r="C7" i="63"/>
  <c r="C20" i="63" s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<sst xmlns="http://schemas.openxmlformats.org/spreadsheetml/2006/main" count="982" uniqueCount="669">
  <si>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</si>
  <si>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</si>
  <si>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</si>
  <si>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</si>
  <si>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</si>
  <si>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</si>
  <si>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</si>
  <si>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</si>
  <si>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</si>
  <si>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</si>
  <si>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</si>
  <si>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</si>
  <si>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</si>
  <si>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</si>
  <si>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</si>
  <si>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</si>
  <si>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</si>
  <si>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</si>
  <si>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</si>
  <si>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</si>
  <si>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</si>
  <si>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</si>
  <si>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</si>
  <si>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</si>
  <si>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</si>
  <si>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</si>
  <si>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</si>
  <si>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</si>
  <si>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</si>
  <si>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</si>
  <si>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</si>
  <si>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</si>
  <si>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</si>
  <si>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</si>
  <si>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</si>
  <si>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</si>
  <si>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</si>
  <si>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</si>
  <si>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</si>
  <si>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</si>
  <si>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</si>
  <si>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</si>
  <si>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</si>
  <si>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</si>
  <si>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</si>
  <si>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</si>
  <si>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</si>
  <si>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</si>
  <si>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</si>
  <si>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</si>
  <si>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</si>
  <si>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</si>
  <si>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</si>
  <si>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</si>
  <si>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</si>
  <si>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</si>
  <si>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</si>
  <si>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</si>
  <si>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</si>
  <si>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</si>
  <si>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</si>
  <si>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</si>
  <si>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</si>
  <si>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</si>
  <si>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</si>
  <si>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</si>
  <si>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</si>
  <si>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</si>
  <si>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</si>
  <si>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</si>
  <si>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</si>
  <si>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</si>
  <si>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</si>
  <si>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</si>
  <si>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</si>
  <si>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</si>
  <si>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</si>
  <si>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</si>
  <si>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</si>
  <si>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</si>
  <si>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</si>
  <si>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</si>
  <si>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</si>
  <si>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</si>
  <si>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</si>
  <si>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</si>
  <si>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</si>
  <si>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</si>
  <si>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</si>
  <si>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</si>
  <si>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</si>
  <si>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</si>
  <si>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</si>
  <si>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</si>
  <si>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</si>
  <si>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</si>
  <si>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</si>
  <si>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</si>
  <si>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</si>
  <si>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</si>
  <si>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</si>
  <si>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</si>
  <si>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</si>
  <si>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</si>
  <si>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</si>
  <si>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</si>
  <si>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</si>
  <si>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</si>
  <si>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</si>
  <si>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</si>
  <si>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</si>
  <si>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</si>
  <si>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</si>
  <si>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</si>
  <si>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</si>
  <si>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</si>
  <si>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</si>
  <si>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</si>
  <si>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</si>
  <si>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</si>
  <si>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</si>
  <si>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</si>
  <si>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</si>
  <si>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</si>
  <si>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</si>
  <si>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</si>
  <si>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</si>
  <si>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</si>
  <si>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</si>
  <si>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</si>
  <si>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</si>
  <si>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</si>
  <si>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</si>
  <si>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</si>
  <si>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</si>
  <si>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</si>
  <si>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</si>
  <si>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</si>
  <si>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</si>
  <si>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</si>
  <si>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</si>
  <si>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</si>
  <si>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</si>
  <si>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</si>
  <si>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</si>
  <si>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</si>
  <si>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</si>
  <si>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</si>
  <si>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</si>
  <si>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</si>
  <si>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</si>
  <si>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</si>
  <si>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</si>
  <si>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</si>
  <si>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</si>
  <si>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</si>
  <si>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</si>
  <si>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</si>
  <si>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</si>
  <si>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</si>
  <si>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</si>
  <si>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</si>
  <si>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</si>
  <si>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</si>
  <si>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</si>
  <si>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</si>
  <si>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</si>
  <si>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</si>
  <si>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</si>
  <si>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</si>
  <si>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</si>
  <si>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</si>
  <si>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</si>
  <si>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</si>
  <si>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</si>
  <si>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</si>
  <si>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</si>
  <si>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</si>
  <si>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</si>
  <si>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</si>
  <si>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</si>
  <si>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</si>
  <si>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</si>
  <si>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</si>
  <si>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</si>
  <si>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</si>
  <si>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</si>
  <si>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</si>
  <si>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</si>
  <si>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</si>
  <si>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</si>
  <si>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</si>
  <si>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</si>
  <si>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</si>
  <si>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</si>
  <si>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</si>
  <si>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</si>
  <si>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</si>
  <si>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</si>
  <si>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</si>
  <si>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</si>
  <si>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</si>
  <si>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</si>
  <si>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</si>
  <si>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</si>
  <si>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</si>
  <si>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</si>
  <si>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</si>
  <si>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</si>
  <si>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</si>
  <si>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</si>
  <si>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</si>
  <si>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</si>
  <si>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</si>
  <si>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</si>
  <si>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</si>
  <si>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</si>
  <si>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</si>
  <si>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</si>
  <si>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</si>
  <si>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</si>
  <si>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</si>
  <si>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</si>
  <si>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</si>
  <si>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</si>
  <si>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</si>
  <si>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</si>
  <si>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</si>
  <si>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</si>
  <si>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</si>
  <si>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</si>
  <si>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</si>
  <si>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</si>
  <si>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</si>
  <si>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</si>
  <si>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</si>
  <si>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</si>
  <si>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</si>
  <si>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</si>
  <si>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</si>
  <si>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</si>
  <si>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</si>
  <si>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</si>
  <si>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</si>
  <si>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</si>
  <si>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</si>
  <si>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</si>
  <si>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</si>
  <si>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</si>
  <si>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</si>
  <si>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</si>
  <si>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</si>
  <si>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</si>
  <si>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</si>
  <si>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</si>
  <si>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</si>
  <si>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</si>
  <si>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</si>
  <si>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</si>
  <si>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</si>
  <si>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</si>
  <si>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</si>
  <si>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</si>
  <si>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</si>
  <si>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</si>
  <si>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</si>
  <si>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</si>
  <si>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</si>
  <si>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</si>
  <si>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</si>
  <si>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</si>
  <si>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</si>
  <si>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</si>
  <si>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</si>
  <si>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</si>
  <si>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</si>
  <si>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</si>
  <si>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</si>
  <si>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</si>
  <si>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</si>
  <si>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</si>
  <si>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</si>
  <si>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</si>
  <si>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</si>
  <si>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</si>
  <si>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</si>
  <si>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</si>
  <si>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</si>
  <si>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</si>
  <si>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</si>
  <si>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</si>
  <si>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</si>
  <si>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</si>
  <si>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</si>
  <si>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</si>
  <si>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</si>
  <si>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</si>
  <si>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</si>
  <si>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</si>
  <si>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</si>
  <si>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</si>
  <si>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</si>
  <si>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</si>
  <si>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</si>
  <si>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</si>
  <si>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</si>
  <si>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</si>
  <si>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</si>
  <si>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</si>
  <si>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</si>
  <si>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</si>
  <si>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</si>
  <si>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</si>
  <si>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</si>
  <si>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</si>
  <si>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</si>
  <si>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</si>
  <si>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</si>
  <si>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</si>
  <si>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</si>
  <si>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</si>
  <si>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</si>
  <si>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</si>
  <si>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</si>
  <si>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</si>
  <si>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</si>
  <si>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</si>
  <si>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</si>
  <si>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</si>
  <si>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</si>
  <si>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</si>
  <si>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</si>
  <si>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</si>
  <si>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</si>
  <si>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</si>
  <si>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</si>
  <si>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</si>
  <si>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</si>
  <si>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</si>
  <si>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</si>
  <si>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</si>
  <si>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</si>
  <si>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</si>
  <si>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</si>
  <si>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</si>
  <si>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</si>
  <si>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</si>
  <si>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</si>
  <si>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</si>
  <si>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</si>
  <si>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</si>
  <si>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</si>
  <si>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</si>
  <si>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</si>
  <si>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</si>
  <si>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</si>
  <si>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</si>
  <si>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</si>
  <si>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</si>
  <si>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</si>
  <si>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</si>
  <si>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</si>
  <si>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</si>
  <si>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</si>
  <si>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</si>
  <si>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</si>
  <si>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</si>
  <si>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</si>
  <si>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</si>
  <si>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</si>
  <si>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</si>
  <si>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</si>
  <si>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</si>
  <si>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</si>
  <si>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</si>
  <si>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</si>
  <si>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</si>
  <si>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</si>
  <si>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</si>
  <si>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</si>
  <si>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</si>
  <si>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</si>
  <si>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</si>
  <si>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</si>
  <si>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</si>
  <si>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</si>
  <si>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</si>
  <si>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</si>
  <si>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</si>
  <si>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</si>
  <si>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</si>
  <si>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</si>
  <si>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</si>
  <si>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</si>
  <si>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</si>
  <si>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</si>
  <si>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</si>
  <si>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</si>
  <si>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</si>
  <si>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</si>
  <si>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</si>
  <si>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</si>
  <si>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</si>
  <si>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</si>
  <si>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</si>
  <si>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</si>
  <si>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</si>
  <si>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</si>
  <si>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</si>
  <si>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</si>
  <si>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</si>
  <si>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</si>
  <si>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</si>
  <si>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</si>
  <si>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</si>
  <si>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</si>
  <si>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</si>
  <si>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</si>
  <si>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</si>
  <si>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</si>
  <si>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</si>
  <si>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</si>
  <si>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</si>
  <si>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</si>
  <si>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</si>
  <si>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</si>
  <si>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</si>
  <si>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</si>
  <si>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</si>
  <si>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</si>
  <si>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</si>
  <si>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</si>
  <si>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</si>
  <si>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</si>
  <si>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</si>
  <si>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</si>
  <si>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</si>
  <si>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</si>
  <si>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</si>
  <si>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</si>
  <si>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</si>
  <si>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</si>
  <si>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</si>
  <si>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</si>
  <si>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</si>
  <si>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</si>
  <si>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</si>
  <si>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</si>
  <si>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</si>
  <si>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</si>
  <si>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</si>
  <si>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</si>
  <si>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</si>
  <si>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</si>
  <si>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</si>
  <si>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</si>
  <si>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</si>
  <si>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</si>
  <si>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</si>
  <si>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</si>
  <si>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</si>
  <si>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</si>
  <si>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</si>
  <si>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</si>
  <si>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</si>
  <si>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</si>
  <si>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</si>
  <si>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</si>
  <si>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</si>
  <si>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</si>
  <si>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</si>
  <si>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</si>
  <si>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</si>
  <si>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</si>
  <si>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</si>
  <si>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</si>
  <si>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</si>
  <si>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</si>
  <si>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</si>
  <si>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</si>
  <si>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</si>
  <si>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</si>
  <si>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</si>
  <si>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</si>
  <si>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</si>
  <si>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</si>
  <si>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</si>
  <si>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</si>
  <si>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</si>
  <si>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</si>
  <si>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</si>
  <si>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</si>
  <si>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</si>
  <si>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</si>
  <si>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</si>
  <si>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</si>
  <si>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</si>
  <si>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</si>
  <si>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</si>
  <si>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</si>
  <si>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</si>
  <si>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</si>
  <si>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</si>
  <si>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</si>
  <si>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</si>
  <si>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</si>
  <si>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</si>
  <si>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</si>
  <si>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</si>
  <si>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</si>
  <si>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</si>
  <si>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</si>
  <si>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</si>
  <si>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</si>
  <si>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</si>
  <si>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</si>
  <si>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</si>
  <si>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</si>
  <si>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</si>
  <si>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</si>
  <si>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</si>
  <si>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</si>
  <si>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</si>
  <si>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</si>
  <si>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</si>
  <si>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</si>
  <si>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</si>
  <si>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</si>
  <si>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</si>
  <si>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</si>
  <si>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</si>
  <si>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</si>
  <si>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</si>
  <si>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</si>
  <si>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</si>
  <si>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</si>
  <si>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</si>
  <si>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</si>
  <si>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</si>
  <si>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</si>
  <si>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</si>
  <si>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</si>
  <si>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</si>
  <si>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</si>
  <si>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</si>
  <si>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</si>
  <si>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</si>
  <si>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</si>
  <si>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</si>
  <si>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</si>
  <si>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</si>
  <si>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</si>
  <si>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</si>
  <si>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</si>
  <si>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</si>
  <si>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</si>
  <si>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</si>
  <si>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</si>
  <si>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</si>
  <si>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</si>
  <si>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</si>
  <si>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</si>
  <si>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</si>
  <si>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</si>
  <si>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</si>
  <si>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</si>
  <si>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</si>
  <si>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</si>
  <si>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</si>
  <si>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</si>
  <si>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</si>
  <si>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</si>
  <si>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</si>
  <si>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</si>
  <si>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</si>
  <si>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</si>
  <si>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</si>
  <si>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</si>
  <si>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</si>
  <si>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</si>
  <si>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</si>
  <si>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</si>
  <si>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</si>
  <si>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</si>
  <si>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</si>
  <si>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</si>
  <si>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</si>
  <si>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</si>
  <si>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</si>
  <si>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</si>
  <si>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</si>
  <si>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</si>
  <si>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</si>
  <si>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</si>
  <si>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</si>
  <si>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</si>
  <si>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</si>
  <si>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</si>
  <si>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</si>
  <si>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</si>
  <si>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</si>
  <si>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</si>
  <si>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</si>
  <si>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</si>
  <si>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</si>
  <si>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</si>
  <si>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</si>
  <si>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</si>
  <si>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</si>
  <si>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</si>
  <si>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</si>
  <si>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</si>
  <si>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</si>
  <si>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</si>
  <si>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</si>
  <si>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</si>
  <si>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</si>
  <si>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</si>
  <si>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</si>
  <si>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</si>
  <si>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</si>
  <si>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</si>
  <si>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</si>
  <si>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</si>
  <si>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</si>
  <si>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</si>
  <si>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</si>
  <si>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</si>
  <si>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</si>
  <si>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</si>
  <si>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</si>
  <si>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</si>
  <si>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</si>
  <si>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</si>
  <si>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</si>
  <si>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</si>
  <si>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</si>
  <si>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</si>
  <si>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</si>
  <si>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</si>
  <si>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</si>
  <si>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</si>
  <si>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</si>
  <si>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</si>
  <si>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</si>
  <si>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</si>
  <si>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</si>
  <si>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</si>
  <si>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</si>
  <si>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</si>
  <si>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</si>
  <si>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</si>
  <si>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</si>
  <si>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</si>
  <si>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</si>
  <si>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</si>
  <si>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</si>
  <si>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</si>
  <si>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</si>
  <si>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</si>
  <si>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</si>
  <si>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</si>
  <si>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Vivienda  de Moroleón, Gto.</t>
  </si>
  <si>
    <t>Correspondiente del 1 de Enero 31 de Marzo de 2023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</si>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</sst>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9"/>
  <sheetViews>
    <sheetView zoomScaleNormal="100" zoomScaleSheetLayoutView="100" workbookViewId="0">
      <pane ySplit="5" topLeftCell="A33" activePane="bottomLeft" state="frozen"/>
      <selection activeCell="A14" sqref="A14:B14"/>
      <selection pane="bottomLeft" activeCell="B45" sqref="B45:C49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>
        <v>1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3" x14ac:dyDescent="0.2">
      <c r="A33" s="7"/>
      <c r="B33" s="10"/>
    </row>
    <row r="34" spans="1:3" x14ac:dyDescent="0.2">
      <c r="A34" s="7"/>
      <c r="B34" s="9"/>
    </row>
    <row r="35" spans="1:3" x14ac:dyDescent="0.2">
      <c r="A35" s="43" t="s">
        <v>48</v>
      </c>
      <c r="B35" s="44" t="s">
        <v>43</v>
      </c>
    </row>
    <row r="36" spans="1:3" x14ac:dyDescent="0.2">
      <c r="A36" s="43" t="s">
        <v>49</v>
      </c>
      <c r="B36" s="44" t="s">
        <v>44</v>
      </c>
    </row>
    <row r="37" spans="1:3" x14ac:dyDescent="0.2">
      <c r="A37" s="7"/>
      <c r="B37" s="10"/>
    </row>
    <row r="38" spans="1:3" x14ac:dyDescent="0.2">
      <c r="A38" s="7"/>
      <c r="B38" s="8" t="s">
        <v>46</v>
      </c>
    </row>
    <row r="39" spans="1:3" x14ac:dyDescent="0.2">
      <c r="A39" s="7" t="s">
        <v>47</v>
      </c>
      <c r="B39" s="44" t="s">
        <v>32</v>
      </c>
    </row>
    <row r="40" spans="1:3" x14ac:dyDescent="0.2">
      <c r="A40" s="7"/>
      <c r="B40" s="44" t="s">
        <v>624</v>
      </c>
    </row>
    <row r="41" spans="1:3" ht="12" thickBot="1" x14ac:dyDescent="0.25">
      <c r="A41" s="11"/>
      <c r="B41" s="12"/>
    </row>
    <row r="44" spans="1:3" x14ac:dyDescent="0.2">
      <c r="B44" s="4" t="s">
        <v>625</v>
      </c>
    </row>
    <row r="45" spans="1:3" x14ac:dyDescent="0.2">
      <c r="C45" s="4" t="s">
        <v>664</v>
      </c>
    </row>
    <row r="46" spans="1:3" x14ac:dyDescent="0.2">
      <c r="B46" s="4" t="s">
        <v>665</v>
      </c>
      <c r="C46" s="4" t="s">
        <v>666</v>
      </c>
    </row>
    <row r="49" spans="2:3" x14ac:dyDescent="0.2">
      <c r="B49" s="4" t="s">
        <v>667</v>
      </c>
      <c r="C49" s="4" t="s">
        <v>668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7"/>
  <sheetViews>
    <sheetView showGridLines="0" workbookViewId="0">
      <selection activeCell="B23" sqref="B23:C27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2492198.0499999998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0</v>
      </c>
    </row>
    <row r="18" spans="1:3" x14ac:dyDescent="0.2">
      <c r="A18" s="66">
        <v>3.3</v>
      </c>
      <c r="B18" s="61" t="s">
        <v>531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2492198.0499999998</v>
      </c>
    </row>
    <row r="22" spans="1:3" x14ac:dyDescent="0.2">
      <c r="B22" s="38" t="s">
        <v>625</v>
      </c>
    </row>
    <row r="23" spans="1:3" x14ac:dyDescent="0.2">
      <c r="C23" s="38" t="s">
        <v>664</v>
      </c>
    </row>
    <row r="24" spans="1:3" x14ac:dyDescent="0.2">
      <c r="B24" s="38" t="s">
        <v>665</v>
      </c>
      <c r="C24" s="38" t="s">
        <v>666</v>
      </c>
    </row>
    <row r="27" spans="1:3" x14ac:dyDescent="0.2">
      <c r="B27" s="38" t="s">
        <v>667</v>
      </c>
      <c r="C27" s="38" t="s">
        <v>668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4"/>
  <sheetViews>
    <sheetView showGridLines="0" topLeftCell="A19" workbookViewId="0">
      <selection activeCell="B40" sqref="B40:C44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662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134430.35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0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0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0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0</v>
      </c>
    </row>
    <row r="31" spans="1:3" x14ac:dyDescent="0.2">
      <c r="A31" s="85" t="s">
        <v>556</v>
      </c>
      <c r="B31" s="72" t="s">
        <v>439</v>
      </c>
      <c r="C31" s="137">
        <v>0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3" x14ac:dyDescent="0.2">
      <c r="A33" s="85" t="s">
        <v>558</v>
      </c>
      <c r="B33" s="72" t="s">
        <v>449</v>
      </c>
      <c r="C33" s="137">
        <v>0</v>
      </c>
    </row>
    <row r="34" spans="1:3" x14ac:dyDescent="0.2">
      <c r="A34" s="85" t="s">
        <v>559</v>
      </c>
      <c r="B34" s="72" t="s">
        <v>455</v>
      </c>
      <c r="C34" s="137">
        <v>0</v>
      </c>
    </row>
    <row r="35" spans="1:3" x14ac:dyDescent="0.2">
      <c r="A35" s="85" t="s">
        <v>560</v>
      </c>
      <c r="B35" s="80" t="s">
        <v>561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661</v>
      </c>
      <c r="B37" s="54"/>
      <c r="C37" s="132">
        <f>C5-C7+C30</f>
        <v>134430.35</v>
      </c>
    </row>
    <row r="39" spans="1:3" x14ac:dyDescent="0.2">
      <c r="B39" s="38" t="s">
        <v>625</v>
      </c>
    </row>
    <row r="40" spans="1:3" x14ac:dyDescent="0.2">
      <c r="C40" s="38" t="s">
        <v>664</v>
      </c>
    </row>
    <row r="41" spans="1:3" x14ac:dyDescent="0.2">
      <c r="B41" s="38" t="s">
        <v>665</v>
      </c>
      <c r="C41" s="38" t="s">
        <v>666</v>
      </c>
    </row>
    <row r="44" spans="1:3" x14ac:dyDescent="0.2">
      <c r="B44" s="38" t="s">
        <v>667</v>
      </c>
      <c r="C44" s="38" t="s">
        <v>668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4"/>
  <sheetViews>
    <sheetView topLeftCell="A34" workbookViewId="0">
      <selection activeCell="B49" sqref="B49:D49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662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>
        <v>1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8432963</v>
      </c>
      <c r="E36" s="34">
        <v>0</v>
      </c>
      <c r="F36" s="34">
        <f t="shared" si="0"/>
        <v>8432963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2492198.0499999998</v>
      </c>
      <c r="E37" s="34">
        <v>-8432963</v>
      </c>
      <c r="F37" s="34">
        <f t="shared" si="0"/>
        <v>-5940764.9500000002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-121466.32</v>
      </c>
      <c r="E40" s="34">
        <v>-2370731.73</v>
      </c>
      <c r="F40" s="34">
        <f t="shared" si="0"/>
        <v>-2492198.0499999998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-8432963</v>
      </c>
      <c r="F41" s="34">
        <f t="shared" si="0"/>
        <v>-8432963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9439797.6899999995</v>
      </c>
      <c r="E42" s="34">
        <v>-134430.35</v>
      </c>
      <c r="F42" s="34">
        <f t="shared" si="0"/>
        <v>9305367.3399999999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-1006834.69</v>
      </c>
      <c r="F43" s="34">
        <f t="shared" si="0"/>
        <v>-1006834.69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134430.35</v>
      </c>
      <c r="E45" s="34">
        <v>-134430.35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134430.35</v>
      </c>
      <c r="E46" s="34">
        <v>-134430.35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134430.35</v>
      </c>
      <c r="E47" s="34">
        <v>0</v>
      </c>
      <c r="F47" s="34">
        <f t="shared" si="0"/>
        <v>134430.35</v>
      </c>
    </row>
    <row r="49" spans="2:3" x14ac:dyDescent="0.2">
      <c r="B49" s="29" t="s">
        <v>625</v>
      </c>
    </row>
    <row r="50" spans="2:3" x14ac:dyDescent="0.2">
      <c r="C50" s="29" t="s">
        <v>664</v>
      </c>
    </row>
    <row r="51" spans="2:3" x14ac:dyDescent="0.2">
      <c r="B51" s="29" t="s">
        <v>665</v>
      </c>
      <c r="C51" s="29" t="s">
        <v>666</v>
      </c>
    </row>
    <row r="54" spans="2:3" x14ac:dyDescent="0.2">
      <c r="B54" s="29" t="s">
        <v>667</v>
      </c>
      <c r="C54" s="29" t="s">
        <v>668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4"/>
  <sheetViews>
    <sheetView showGridLines="0" topLeftCell="A22" zoomScaleNormal="100" zoomScaleSheetLayoutView="100" workbookViewId="0">
      <selection activeCell="A29" sqref="A29:C29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29" t="s">
        <v>625</v>
      </c>
      <c r="B29" s="29"/>
      <c r="C29" s="29"/>
      <c r="D29" s="113"/>
    </row>
    <row r="30" spans="1:4" x14ac:dyDescent="0.2">
      <c r="B30" s="3" t="s">
        <v>664</v>
      </c>
    </row>
    <row r="31" spans="1:4" x14ac:dyDescent="0.2">
      <c r="A31" s="3" t="s">
        <v>665</v>
      </c>
      <c r="B31" s="3" t="s">
        <v>666</v>
      </c>
    </row>
    <row r="34" spans="1:2" x14ac:dyDescent="0.2">
      <c r="A34" s="3" t="s">
        <v>667</v>
      </c>
      <c r="B34" s="3" t="s">
        <v>668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6"/>
  <sheetViews>
    <sheetView tabSelected="1" topLeftCell="A136" zoomScale="106" zoomScaleNormal="106" workbookViewId="0">
      <selection activeCell="E158" sqref="E158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1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5129.71</v>
      </c>
      <c r="D15" s="24">
        <v>5129.71</v>
      </c>
      <c r="E15" s="24">
        <v>5129.71</v>
      </c>
      <c r="F15" s="24">
        <v>5129.71</v>
      </c>
      <c r="G15" s="24">
        <v>5129.71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604201.47</v>
      </c>
      <c r="D20" s="24">
        <v>604201.47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9984999.3900000006</v>
      </c>
      <c r="D23" s="24">
        <v>9984999.3900000006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3500386.12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237667.73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3133534.54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129183.85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64235.54</v>
      </c>
      <c r="D62" s="24">
        <f t="shared" ref="D62:E62" si="0">SUM(D63:D70)</f>
        <v>0</v>
      </c>
      <c r="E62" s="24">
        <f t="shared" si="0"/>
        <v>42228.06</v>
      </c>
    </row>
    <row r="63" spans="1:9" x14ac:dyDescent="0.2">
      <c r="A63" s="22">
        <v>1241</v>
      </c>
      <c r="B63" s="20" t="s">
        <v>237</v>
      </c>
      <c r="C63" s="24">
        <v>59485.54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3100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42228.06</v>
      </c>
    </row>
    <row r="68" spans="1:9" x14ac:dyDescent="0.2">
      <c r="A68" s="22">
        <v>1246</v>
      </c>
      <c r="B68" s="20" t="s">
        <v>242</v>
      </c>
      <c r="C68" s="24">
        <v>1649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25212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25212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41560.080000000002</v>
      </c>
      <c r="D110" s="24">
        <f>SUM(D111:D119)</f>
        <v>41560.080000000002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3627</v>
      </c>
      <c r="D111" s="24">
        <f>C111</f>
        <v>3627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31.44</v>
      </c>
      <c r="D112" s="24">
        <f t="shared" ref="D112:D119" si="1">C112</f>
        <v>31.44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23026.29</v>
      </c>
      <c r="D117" s="24">
        <f t="shared" si="1"/>
        <v>23026.29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14875.35</v>
      </c>
      <c r="D119" s="24">
        <f t="shared" si="1"/>
        <v>14875.35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  <row r="152" spans="1:3" x14ac:dyDescent="0.2">
      <c r="C152" s="20" t="s">
        <v>664</v>
      </c>
    </row>
    <row r="153" spans="1:3" x14ac:dyDescent="0.2">
      <c r="B153" s="20" t="s">
        <v>665</v>
      </c>
      <c r="C153" s="20" t="s">
        <v>666</v>
      </c>
    </row>
    <row r="156" spans="1:3" x14ac:dyDescent="0.2">
      <c r="B156" s="20" t="s">
        <v>667</v>
      </c>
      <c r="C156" s="20" t="s">
        <v>668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3"/>
  <sheetViews>
    <sheetView topLeftCell="A200" zoomScaleNormal="100" workbookViewId="0">
      <selection activeCell="B219" sqref="B219:C223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>
        <v>1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2400010.36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10.36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10.36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2400000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2400000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92187.69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92187.69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92187.69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134430.34999999998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134430.34999999998</v>
      </c>
      <c r="D99" s="53">
        <f>C99/$C$98</f>
        <v>1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100301.9</v>
      </c>
      <c r="D100" s="53">
        <f t="shared" ref="D100:D163" si="0">C100/$C$98</f>
        <v>0.74612540992417276</v>
      </c>
      <c r="E100" s="49"/>
    </row>
    <row r="101" spans="1:5" x14ac:dyDescent="0.2">
      <c r="A101" s="51">
        <v>5111</v>
      </c>
      <c r="B101" s="49" t="s">
        <v>361</v>
      </c>
      <c r="C101" s="52">
        <v>64709.42</v>
      </c>
      <c r="D101" s="53">
        <f t="shared" si="0"/>
        <v>0.48136019879439434</v>
      </c>
      <c r="E101" s="49"/>
    </row>
    <row r="102" spans="1:5" x14ac:dyDescent="0.2">
      <c r="A102" s="51">
        <v>5112</v>
      </c>
      <c r="B102" s="49" t="s">
        <v>362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363</v>
      </c>
      <c r="C103" s="52">
        <v>0</v>
      </c>
      <c r="D103" s="53">
        <f t="shared" si="0"/>
        <v>0</v>
      </c>
      <c r="E103" s="49"/>
    </row>
    <row r="104" spans="1:5" x14ac:dyDescent="0.2">
      <c r="A104" s="51">
        <v>5114</v>
      </c>
      <c r="B104" s="49" t="s">
        <v>364</v>
      </c>
      <c r="C104" s="52">
        <v>0</v>
      </c>
      <c r="D104" s="53">
        <f t="shared" si="0"/>
        <v>0</v>
      </c>
      <c r="E104" s="49"/>
    </row>
    <row r="105" spans="1:5" x14ac:dyDescent="0.2">
      <c r="A105" s="51">
        <v>5115</v>
      </c>
      <c r="B105" s="49" t="s">
        <v>365</v>
      </c>
      <c r="C105" s="52">
        <v>35592.480000000003</v>
      </c>
      <c r="D105" s="53">
        <f t="shared" si="0"/>
        <v>0.26476521112977841</v>
      </c>
      <c r="E105" s="49"/>
    </row>
    <row r="106" spans="1:5" x14ac:dyDescent="0.2">
      <c r="A106" s="51">
        <v>5116</v>
      </c>
      <c r="B106" s="49" t="s">
        <v>366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0</v>
      </c>
      <c r="D107" s="53">
        <f t="shared" si="0"/>
        <v>0</v>
      </c>
      <c r="E107" s="49"/>
    </row>
    <row r="108" spans="1:5" x14ac:dyDescent="0.2">
      <c r="A108" s="51">
        <v>5121</v>
      </c>
      <c r="B108" s="49" t="s">
        <v>368</v>
      </c>
      <c r="C108" s="52">
        <v>0</v>
      </c>
      <c r="D108" s="53">
        <f t="shared" si="0"/>
        <v>0</v>
      </c>
      <c r="E108" s="49"/>
    </row>
    <row r="109" spans="1:5" x14ac:dyDescent="0.2">
      <c r="A109" s="51">
        <v>5122</v>
      </c>
      <c r="B109" s="49" t="s">
        <v>369</v>
      </c>
      <c r="C109" s="52">
        <v>0</v>
      </c>
      <c r="D109" s="53">
        <f t="shared" si="0"/>
        <v>0</v>
      </c>
      <c r="E109" s="49"/>
    </row>
    <row r="110" spans="1:5" x14ac:dyDescent="0.2">
      <c r="A110" s="51">
        <v>5123</v>
      </c>
      <c r="B110" s="49" t="s">
        <v>370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371</v>
      </c>
      <c r="C111" s="52">
        <v>0</v>
      </c>
      <c r="D111" s="53">
        <f t="shared" si="0"/>
        <v>0</v>
      </c>
      <c r="E111" s="49"/>
    </row>
    <row r="112" spans="1:5" x14ac:dyDescent="0.2">
      <c r="A112" s="51">
        <v>5125</v>
      </c>
      <c r="B112" s="49" t="s">
        <v>372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373</v>
      </c>
      <c r="C113" s="52">
        <v>0</v>
      </c>
      <c r="D113" s="53">
        <f t="shared" si="0"/>
        <v>0</v>
      </c>
      <c r="E113" s="49"/>
    </row>
    <row r="114" spans="1:5" x14ac:dyDescent="0.2">
      <c r="A114" s="51">
        <v>5127</v>
      </c>
      <c r="B114" s="49" t="s">
        <v>374</v>
      </c>
      <c r="C114" s="52">
        <v>0</v>
      </c>
      <c r="D114" s="53">
        <f t="shared" si="0"/>
        <v>0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0</v>
      </c>
      <c r="D116" s="53">
        <f t="shared" si="0"/>
        <v>0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34128.449999999997</v>
      </c>
      <c r="D117" s="53">
        <f t="shared" si="0"/>
        <v>0.25387459007582741</v>
      </c>
      <c r="E117" s="49"/>
    </row>
    <row r="118" spans="1:5" x14ac:dyDescent="0.2">
      <c r="A118" s="51">
        <v>5131</v>
      </c>
      <c r="B118" s="49" t="s">
        <v>378</v>
      </c>
      <c r="C118" s="52">
        <v>0</v>
      </c>
      <c r="D118" s="53">
        <f t="shared" si="0"/>
        <v>0</v>
      </c>
      <c r="E118" s="49"/>
    </row>
    <row r="119" spans="1:5" x14ac:dyDescent="0.2">
      <c r="A119" s="51">
        <v>5132</v>
      </c>
      <c r="B119" s="49" t="s">
        <v>379</v>
      </c>
      <c r="C119" s="52">
        <v>0</v>
      </c>
      <c r="D119" s="53">
        <f t="shared" si="0"/>
        <v>0</v>
      </c>
      <c r="E119" s="49"/>
    </row>
    <row r="120" spans="1:5" x14ac:dyDescent="0.2">
      <c r="A120" s="51">
        <v>5133</v>
      </c>
      <c r="B120" s="49" t="s">
        <v>380</v>
      </c>
      <c r="C120" s="52">
        <v>20678.669999999998</v>
      </c>
      <c r="D120" s="53">
        <f t="shared" si="0"/>
        <v>0.15382441539429156</v>
      </c>
      <c r="E120" s="49"/>
    </row>
    <row r="121" spans="1:5" x14ac:dyDescent="0.2">
      <c r="A121" s="51">
        <v>5134</v>
      </c>
      <c r="B121" s="49" t="s">
        <v>381</v>
      </c>
      <c r="C121" s="52">
        <v>812.58</v>
      </c>
      <c r="D121" s="53">
        <f t="shared" si="0"/>
        <v>6.0446171567655679E-3</v>
      </c>
      <c r="E121" s="49"/>
    </row>
    <row r="122" spans="1:5" x14ac:dyDescent="0.2">
      <c r="A122" s="51">
        <v>5135</v>
      </c>
      <c r="B122" s="49" t="s">
        <v>382</v>
      </c>
      <c r="C122" s="52">
        <v>0</v>
      </c>
      <c r="D122" s="53">
        <f t="shared" si="0"/>
        <v>0</v>
      </c>
      <c r="E122" s="49"/>
    </row>
    <row r="123" spans="1:5" x14ac:dyDescent="0.2">
      <c r="A123" s="51">
        <v>5136</v>
      </c>
      <c r="B123" s="49" t="s">
        <v>383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384</v>
      </c>
      <c r="C124" s="52">
        <v>4540.2</v>
      </c>
      <c r="D124" s="53">
        <f t="shared" si="0"/>
        <v>3.3773623292656763E-2</v>
      </c>
      <c r="E124" s="49"/>
    </row>
    <row r="125" spans="1:5" x14ac:dyDescent="0.2">
      <c r="A125" s="51">
        <v>5138</v>
      </c>
      <c r="B125" s="49" t="s">
        <v>385</v>
      </c>
      <c r="C125" s="52">
        <v>5400</v>
      </c>
      <c r="D125" s="53">
        <f t="shared" si="0"/>
        <v>4.0169500414154992E-2</v>
      </c>
      <c r="E125" s="49"/>
    </row>
    <row r="126" spans="1:5" x14ac:dyDescent="0.2">
      <c r="A126" s="51">
        <v>5139</v>
      </c>
      <c r="B126" s="49" t="s">
        <v>386</v>
      </c>
      <c r="C126" s="52">
        <v>2697</v>
      </c>
      <c r="D126" s="53">
        <f t="shared" si="0"/>
        <v>2.0062433817958521E-2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396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397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  <row r="219" spans="1:5" x14ac:dyDescent="0.2">
      <c r="C219" s="20" t="s">
        <v>664</v>
      </c>
    </row>
    <row r="220" spans="1:5" x14ac:dyDescent="0.2">
      <c r="B220" s="20" t="s">
        <v>665</v>
      </c>
      <c r="C220" s="20" t="s">
        <v>666</v>
      </c>
    </row>
    <row r="223" spans="1:5" x14ac:dyDescent="0.2">
      <c r="B223" s="20" t="s">
        <v>667</v>
      </c>
      <c r="C223" s="20" t="s">
        <v>668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4"/>
  <sheetViews>
    <sheetView topLeftCell="A13" workbookViewId="0">
      <selection activeCell="B30" sqref="B30:C34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4340613.0599999996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2357767.7000000002</v>
      </c>
    </row>
    <row r="15" spans="1:5" x14ac:dyDescent="0.2">
      <c r="A15" s="33">
        <v>3220</v>
      </c>
      <c r="B15" s="29" t="s">
        <v>469</v>
      </c>
      <c r="C15" s="34">
        <v>-1825776.71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  <row r="30" spans="1:3" x14ac:dyDescent="0.2">
      <c r="C30" s="29" t="s">
        <v>664</v>
      </c>
    </row>
    <row r="31" spans="1:3" x14ac:dyDescent="0.2">
      <c r="B31" s="29" t="s">
        <v>665</v>
      </c>
      <c r="C31" s="29" t="s">
        <v>666</v>
      </c>
    </row>
    <row r="34" spans="2:3" x14ac:dyDescent="0.2">
      <c r="B34" s="29" t="s">
        <v>667</v>
      </c>
      <c r="C34" s="29" t="s">
        <v>668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8"/>
  <sheetViews>
    <sheetView topLeftCell="A115" workbookViewId="0">
      <selection activeCell="B136" sqref="B136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1469184.7</v>
      </c>
      <c r="D9" s="34">
        <v>1008896.44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1469184.7</v>
      </c>
      <c r="D15" s="123">
        <f>SUM(D8:D14)</f>
        <v>1008896.44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0</v>
      </c>
      <c r="D28" s="123">
        <f>SUM(D29:D36)</f>
        <v>0</v>
      </c>
    </row>
    <row r="29" spans="1:4" x14ac:dyDescent="0.2">
      <c r="A29" s="33">
        <v>1241</v>
      </c>
      <c r="B29" s="29" t="s">
        <v>237</v>
      </c>
      <c r="C29" s="34">
        <v>0</v>
      </c>
      <c r="D29" s="34">
        <v>0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0</v>
      </c>
      <c r="D43" s="123">
        <f>D20+D28+D37</f>
        <v>0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2357767.7000000002</v>
      </c>
      <c r="D47" s="123">
        <v>10682205.24</v>
      </c>
    </row>
    <row r="48" spans="1:5" x14ac:dyDescent="0.2">
      <c r="A48" s="33"/>
      <c r="B48" s="124" t="s">
        <v>617</v>
      </c>
      <c r="C48" s="123">
        <f>C51+C63+C91+C94+C49</f>
        <v>0</v>
      </c>
      <c r="D48" s="123">
        <f>D51+D63+D91+D94+D49</f>
        <v>2906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0</v>
      </c>
      <c r="D63" s="123">
        <f>D64+D73+D76+D82</f>
        <v>2906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2906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805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2101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0</v>
      </c>
      <c r="D94" s="123">
        <f>SUM(D95:D99)</f>
        <v>0</v>
      </c>
    </row>
    <row r="95" spans="1:4" x14ac:dyDescent="0.2">
      <c r="A95" s="33">
        <v>2111</v>
      </c>
      <c r="B95" s="29" t="s">
        <v>631</v>
      </c>
      <c r="C95" s="34">
        <v>0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633</v>
      </c>
      <c r="C97" s="34">
        <v>0</v>
      </c>
      <c r="D97" s="34">
        <v>0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0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0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2357767.7000000002</v>
      </c>
      <c r="D122" s="123">
        <f>D47+D48+D100-D106-D109</f>
        <v>10685111.24</v>
      </c>
    </row>
    <row r="123" spans="1:4" x14ac:dyDescent="0.2">
      <c r="B123" s="29" t="s">
        <v>625</v>
      </c>
    </row>
    <row r="124" spans="1:4" x14ac:dyDescent="0.2">
      <c r="C124" s="29" t="s">
        <v>664</v>
      </c>
    </row>
    <row r="125" spans="1:4" x14ac:dyDescent="0.2">
      <c r="B125" s="29" t="s">
        <v>665</v>
      </c>
      <c r="C125" s="29" t="s">
        <v>666</v>
      </c>
    </row>
    <row r="128" spans="1:4" x14ac:dyDescent="0.2">
      <c r="B128" s="29" t="s">
        <v>667</v>
      </c>
      <c r="C128" s="29" t="s">
        <v>668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2019-02-13T21:19:08Z</cp:lastPrinted>
  <dcterms:created xsi:type="dcterms:W3CDTF">2012-12-11T20:36:24Z</dcterms:created>
  <dcterms:modified xsi:type="dcterms:W3CDTF">2023-05-05T15:17:04Z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