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 PUBLICA 2024\4 to trimestre\Disc. Financiera\"/>
    </mc:Choice>
  </mc:AlternateContent>
  <xr:revisionPtr revIDLastSave="0" documentId="13_ncr:1_{A62974FD-7B61-482F-BE63-9B7EE660A90C}" xr6:coauthVersionLast="47" xr6:coauthVersionMax="47" xr10:uidLastSave="{00000000-0000-0000-0000-000000000000}"/>
  <bookViews>
    <workbookView xWindow="-120" yWindow="-120" windowWidth="20730" windowHeight="11040" firstSheet="12" activeTab="2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F1" sheetId="26" r:id="rId15"/>
    <sheet name="F2" sheetId="27" r:id="rId16"/>
    <sheet name="F3" sheetId="28" r:id="rId17"/>
    <sheet name="F4" sheetId="29" r:id="rId18"/>
    <sheet name="F5" sheetId="30" r:id="rId19"/>
    <sheet name="F6" sheetId="35" r:id="rId20"/>
    <sheet name="F6A" sheetId="32" r:id="rId21"/>
    <sheet name="F6B" sheetId="33" r:id="rId22"/>
    <sheet name="F6C" sheetId="34" r:id="rId23"/>
    <sheet name="F6D" sheetId="31" r:id="rId24"/>
    <sheet name="7a" sheetId="11" state="hidden" r:id="rId25"/>
    <sheet name="7b" sheetId="12" state="hidden" r:id="rId26"/>
    <sheet name="7c" sheetId="13" state="hidden" r:id="rId27"/>
    <sheet name="7d" sheetId="14" state="hidden" r:id="rId28"/>
    <sheet name="F8_IEA" sheetId="15" state="hidden" r:id="rId29"/>
  </sheets>
  <externalReferences>
    <externalReference r:id="rId3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5" l="1"/>
  <c r="G31" i="35" s="1"/>
  <c r="D30" i="35"/>
  <c r="G30" i="35" s="1"/>
  <c r="D29" i="35"/>
  <c r="G29" i="35" s="1"/>
  <c r="G28" i="35" s="1"/>
  <c r="F28" i="35"/>
  <c r="F21" i="35" s="1"/>
  <c r="E28" i="35"/>
  <c r="E21" i="35" s="1"/>
  <c r="D28" i="35"/>
  <c r="C28" i="35"/>
  <c r="B28" i="35"/>
  <c r="D27" i="35"/>
  <c r="G27" i="35" s="1"/>
  <c r="D26" i="35"/>
  <c r="G26" i="35" s="1"/>
  <c r="D25" i="35"/>
  <c r="G25" i="35" s="1"/>
  <c r="G24" i="35" s="1"/>
  <c r="F24" i="35"/>
  <c r="E24" i="35"/>
  <c r="C24" i="35"/>
  <c r="B24" i="35"/>
  <c r="D23" i="35"/>
  <c r="D22" i="35"/>
  <c r="G22" i="35" s="1"/>
  <c r="C21" i="35"/>
  <c r="B21" i="35"/>
  <c r="D19" i="35"/>
  <c r="G19" i="35" s="1"/>
  <c r="D18" i="35"/>
  <c r="G18" i="35" s="1"/>
  <c r="D17" i="35"/>
  <c r="G17" i="35" s="1"/>
  <c r="G16" i="35" s="1"/>
  <c r="F16" i="35"/>
  <c r="F9" i="35" s="1"/>
  <c r="F33" i="35" s="1"/>
  <c r="E16" i="35"/>
  <c r="C16" i="35"/>
  <c r="B16" i="35"/>
  <c r="D15" i="35"/>
  <c r="G15" i="35" s="1"/>
  <c r="D14" i="35"/>
  <c r="D12" i="35" s="1"/>
  <c r="D13" i="35"/>
  <c r="G13" i="35" s="1"/>
  <c r="F12" i="35"/>
  <c r="E12" i="35"/>
  <c r="C12" i="35"/>
  <c r="C9" i="35" s="1"/>
  <c r="C33" i="35" s="1"/>
  <c r="B12" i="35"/>
  <c r="B9" i="35" s="1"/>
  <c r="B33" i="35" s="1"/>
  <c r="D11" i="35"/>
  <c r="G11" i="35" s="1"/>
  <c r="D10" i="35"/>
  <c r="G10" i="35" s="1"/>
  <c r="E9" i="35"/>
  <c r="E33" i="35" l="1"/>
  <c r="G14" i="35"/>
  <c r="G12" i="35" s="1"/>
  <c r="G9" i="35" s="1"/>
  <c r="G23" i="35"/>
  <c r="G21" i="35" s="1"/>
  <c r="D24" i="35"/>
  <c r="D21" i="35" s="1"/>
  <c r="D16" i="35"/>
  <c r="D9" i="35" s="1"/>
  <c r="D33" i="35" s="1"/>
  <c r="G33" i="35" l="1"/>
  <c r="A2" i="34" l="1"/>
  <c r="G71" i="34"/>
  <c r="F71" i="34"/>
  <c r="E71" i="34"/>
  <c r="D71" i="34"/>
  <c r="C71" i="34"/>
  <c r="B71" i="34"/>
  <c r="G61" i="34"/>
  <c r="F61" i="34"/>
  <c r="E61" i="34"/>
  <c r="D61" i="34"/>
  <c r="C61" i="34"/>
  <c r="B61" i="34"/>
  <c r="G53" i="34"/>
  <c r="F53" i="34"/>
  <c r="E53" i="34"/>
  <c r="E43" i="34" s="1"/>
  <c r="D53" i="34"/>
  <c r="C53" i="34"/>
  <c r="B53" i="34"/>
  <c r="G44" i="34"/>
  <c r="F44" i="34"/>
  <c r="E44" i="34"/>
  <c r="D44" i="34"/>
  <c r="D43" i="34" s="1"/>
  <c r="C44" i="34"/>
  <c r="C43" i="34" s="1"/>
  <c r="B44" i="34"/>
  <c r="B43" i="34" s="1"/>
  <c r="G43" i="34"/>
  <c r="F43" i="34"/>
  <c r="G37" i="34"/>
  <c r="F37" i="34"/>
  <c r="E37" i="34"/>
  <c r="D37" i="34"/>
  <c r="C37" i="34"/>
  <c r="B37" i="34"/>
  <c r="G27" i="34"/>
  <c r="F27" i="34"/>
  <c r="E27" i="34"/>
  <c r="D27" i="34"/>
  <c r="C27" i="34"/>
  <c r="B27" i="34"/>
  <c r="G19" i="34"/>
  <c r="F19" i="34"/>
  <c r="E19" i="34"/>
  <c r="D19" i="34"/>
  <c r="C19" i="34"/>
  <c r="C9" i="34" s="1"/>
  <c r="B19" i="34"/>
  <c r="G10" i="34"/>
  <c r="F10" i="34"/>
  <c r="E10" i="34"/>
  <c r="D10" i="34"/>
  <c r="C10" i="34"/>
  <c r="B10" i="34"/>
  <c r="B9" i="34" s="1"/>
  <c r="E9" i="34"/>
  <c r="D9" i="34"/>
  <c r="A2" i="33"/>
  <c r="C29" i="33"/>
  <c r="B29" i="33"/>
  <c r="G19" i="33"/>
  <c r="G29" i="33" s="1"/>
  <c r="F19" i="33"/>
  <c r="E19" i="33"/>
  <c r="D19" i="33"/>
  <c r="C19" i="33"/>
  <c r="B19" i="33"/>
  <c r="G9" i="33"/>
  <c r="F9" i="33"/>
  <c r="E9" i="33"/>
  <c r="E29" i="33" s="1"/>
  <c r="D9" i="33"/>
  <c r="D29" i="33" s="1"/>
  <c r="C9" i="33"/>
  <c r="B9" i="33"/>
  <c r="F29" i="33" l="1"/>
  <c r="G9" i="34"/>
  <c r="G77" i="34" s="1"/>
  <c r="F9" i="34"/>
  <c r="E77" i="34"/>
  <c r="D77" i="34"/>
  <c r="C77" i="34"/>
  <c r="B77" i="34"/>
  <c r="F77" i="34"/>
  <c r="A2" i="32"/>
  <c r="G157" i="32"/>
  <c r="G156" i="32"/>
  <c r="G150" i="32" s="1"/>
  <c r="G155" i="32"/>
  <c r="G154" i="32"/>
  <c r="G153" i="32"/>
  <c r="G152" i="32"/>
  <c r="G151" i="32"/>
  <c r="F150" i="32"/>
  <c r="E150" i="32"/>
  <c r="D150" i="32"/>
  <c r="C150" i="32"/>
  <c r="B150" i="32"/>
  <c r="G149" i="32"/>
  <c r="G148" i="32"/>
  <c r="G147" i="32"/>
  <c r="G146" i="32"/>
  <c r="F146" i="32"/>
  <c r="E146" i="32"/>
  <c r="D146" i="32"/>
  <c r="C146" i="32"/>
  <c r="B146" i="32"/>
  <c r="G145" i="32"/>
  <c r="G144" i="32"/>
  <c r="G143" i="32"/>
  <c r="G142" i="32"/>
  <c r="G137" i="32" s="1"/>
  <c r="G141" i="32"/>
  <c r="G140" i="32"/>
  <c r="G139" i="32"/>
  <c r="G138" i="32"/>
  <c r="F137" i="32"/>
  <c r="E137" i="32"/>
  <c r="D137" i="32"/>
  <c r="C137" i="32"/>
  <c r="B137" i="32"/>
  <c r="G136" i="32"/>
  <c r="G135" i="32"/>
  <c r="G134" i="32"/>
  <c r="G133" i="32"/>
  <c r="F133" i="32"/>
  <c r="E133" i="32"/>
  <c r="D133" i="32"/>
  <c r="C133" i="32"/>
  <c r="B133" i="32"/>
  <c r="G132" i="32"/>
  <c r="G131" i="32"/>
  <c r="G130" i="32"/>
  <c r="G129" i="32"/>
  <c r="G128" i="32"/>
  <c r="G123" i="32" s="1"/>
  <c r="G127" i="32"/>
  <c r="G126" i="32"/>
  <c r="G125" i="32"/>
  <c r="G124" i="32"/>
  <c r="F123" i="32"/>
  <c r="E123" i="32"/>
  <c r="D123" i="32"/>
  <c r="D84" i="32" s="1"/>
  <c r="C123" i="32"/>
  <c r="B123" i="32"/>
  <c r="G122" i="32"/>
  <c r="G121" i="32"/>
  <c r="G120" i="32"/>
  <c r="G119" i="32"/>
  <c r="G118" i="32"/>
  <c r="G117" i="32"/>
  <c r="G113" i="32" s="1"/>
  <c r="G116" i="32"/>
  <c r="G115" i="32"/>
  <c r="G114" i="32"/>
  <c r="F113" i="32"/>
  <c r="E113" i="32"/>
  <c r="D113" i="32"/>
  <c r="C113" i="32"/>
  <c r="B113" i="32"/>
  <c r="G112" i="32"/>
  <c r="G111" i="32"/>
  <c r="G110" i="32"/>
  <c r="G109" i="32"/>
  <c r="G108" i="32"/>
  <c r="G107" i="32"/>
  <c r="G106" i="32"/>
  <c r="G103" i="32" s="1"/>
  <c r="G105" i="32"/>
  <c r="G104" i="32"/>
  <c r="F103" i="32"/>
  <c r="E103" i="32"/>
  <c r="C103" i="32"/>
  <c r="B103" i="32"/>
  <c r="G102" i="32"/>
  <c r="G101" i="32"/>
  <c r="G100" i="32"/>
  <c r="G99" i="32"/>
  <c r="G98" i="32"/>
  <c r="G97" i="32"/>
  <c r="G96" i="32"/>
  <c r="G95" i="32"/>
  <c r="G94" i="32"/>
  <c r="G93" i="32" s="1"/>
  <c r="F93" i="32"/>
  <c r="E93" i="32"/>
  <c r="D93" i="32"/>
  <c r="C93" i="32"/>
  <c r="B93" i="32"/>
  <c r="G92" i="32"/>
  <c r="G91" i="32"/>
  <c r="G85" i="32" s="1"/>
  <c r="G90" i="32"/>
  <c r="G89" i="32"/>
  <c r="G88" i="32"/>
  <c r="G87" i="32"/>
  <c r="G86" i="32"/>
  <c r="F85" i="32"/>
  <c r="F84" i="32" s="1"/>
  <c r="E85" i="32"/>
  <c r="E84" i="32" s="1"/>
  <c r="D85" i="32"/>
  <c r="C85" i="32"/>
  <c r="B85" i="32"/>
  <c r="B84" i="32" s="1"/>
  <c r="C84" i="32"/>
  <c r="G82" i="32"/>
  <c r="G81" i="32"/>
  <c r="G80" i="32"/>
  <c r="G79" i="32"/>
  <c r="G78" i="32"/>
  <c r="G77" i="32"/>
  <c r="G76" i="32"/>
  <c r="G75" i="32" s="1"/>
  <c r="F75" i="32"/>
  <c r="E75" i="32"/>
  <c r="D75" i="32"/>
  <c r="C75" i="32"/>
  <c r="B75" i="32"/>
  <c r="G74" i="32"/>
  <c r="G73" i="32"/>
  <c r="G72" i="32"/>
  <c r="G71" i="32" s="1"/>
  <c r="F71" i="32"/>
  <c r="E71" i="32"/>
  <c r="D71" i="32"/>
  <c r="C71" i="32"/>
  <c r="B71" i="32"/>
  <c r="G70" i="32"/>
  <c r="G69" i="32"/>
  <c r="G68" i="32"/>
  <c r="G67" i="32"/>
  <c r="G66" i="32"/>
  <c r="G65" i="32"/>
  <c r="G64" i="32"/>
  <c r="G63" i="32"/>
  <c r="G62" i="32"/>
  <c r="F62" i="32"/>
  <c r="E62" i="32"/>
  <c r="D62" i="32"/>
  <c r="C62" i="32"/>
  <c r="B62" i="32"/>
  <c r="G61" i="32"/>
  <c r="G60" i="32"/>
  <c r="G59" i="32"/>
  <c r="G58" i="32" s="1"/>
  <c r="F58" i="32"/>
  <c r="E58" i="32"/>
  <c r="D58" i="32"/>
  <c r="C58" i="32"/>
  <c r="B58" i="32"/>
  <c r="F48" i="32"/>
  <c r="D48" i="32"/>
  <c r="C48" i="32"/>
  <c r="B48" i="32"/>
  <c r="F38" i="32"/>
  <c r="E38" i="32"/>
  <c r="D38" i="32"/>
  <c r="C38" i="32"/>
  <c r="B38" i="32"/>
  <c r="F28" i="32"/>
  <c r="E28" i="32"/>
  <c r="D28" i="32"/>
  <c r="C28" i="32"/>
  <c r="B28" i="32"/>
  <c r="G27" i="32"/>
  <c r="G26" i="32"/>
  <c r="G25" i="32"/>
  <c r="G24" i="32"/>
  <c r="G23" i="32"/>
  <c r="G22" i="32"/>
  <c r="G21" i="32"/>
  <c r="G20" i="32"/>
  <c r="G19" i="32"/>
  <c r="F18" i="32"/>
  <c r="E18" i="32"/>
  <c r="D18" i="32"/>
  <c r="C18" i="32"/>
  <c r="B18" i="32"/>
  <c r="F10" i="32"/>
  <c r="E10" i="32"/>
  <c r="D10" i="32"/>
  <c r="C10" i="32"/>
  <c r="B10" i="32"/>
  <c r="G48" i="32" l="1"/>
  <c r="F9" i="32"/>
  <c r="F159" i="32" s="1"/>
  <c r="E9" i="32"/>
  <c r="E159" i="32" s="1"/>
  <c r="D9" i="32"/>
  <c r="D159" i="32" s="1"/>
  <c r="G38" i="32"/>
  <c r="G28" i="32"/>
  <c r="G18" i="32"/>
  <c r="G10" i="32"/>
  <c r="C9" i="32"/>
  <c r="C159" i="32" s="1"/>
  <c r="B9" i="32"/>
  <c r="B159" i="32" s="1"/>
  <c r="G84" i="32"/>
  <c r="G9" i="32" l="1"/>
  <c r="G159" i="32" s="1"/>
  <c r="D31" i="31" l="1"/>
  <c r="G31" i="31" s="1"/>
  <c r="D30" i="31"/>
  <c r="G30" i="31" s="1"/>
  <c r="D29" i="31"/>
  <c r="G29" i="31" s="1"/>
  <c r="F28" i="31"/>
  <c r="F21" i="31" s="1"/>
  <c r="E28" i="31"/>
  <c r="E21" i="31" s="1"/>
  <c r="D28" i="31"/>
  <c r="C28" i="31"/>
  <c r="B28" i="31"/>
  <c r="D27" i="31"/>
  <c r="G27" i="31" s="1"/>
  <c r="D26" i="31"/>
  <c r="G26" i="31" s="1"/>
  <c r="D25" i="31"/>
  <c r="G25" i="31" s="1"/>
  <c r="G24" i="31" s="1"/>
  <c r="F24" i="31"/>
  <c r="E24" i="31"/>
  <c r="C24" i="31"/>
  <c r="B24" i="31"/>
  <c r="D23" i="31"/>
  <c r="G23" i="31" s="1"/>
  <c r="D22" i="31"/>
  <c r="G22" i="31" s="1"/>
  <c r="C21" i="31"/>
  <c r="B21" i="31"/>
  <c r="D19" i="31"/>
  <c r="G19" i="31" s="1"/>
  <c r="D18" i="31"/>
  <c r="G18" i="31" s="1"/>
  <c r="D17" i="31"/>
  <c r="D16" i="31" s="1"/>
  <c r="F16" i="31"/>
  <c r="F9" i="31" s="1"/>
  <c r="F33" i="31" s="1"/>
  <c r="E16" i="31"/>
  <c r="C16" i="31"/>
  <c r="B16" i="31"/>
  <c r="D15" i="31"/>
  <c r="G15" i="31" s="1"/>
  <c r="D14" i="31"/>
  <c r="G14" i="31" s="1"/>
  <c r="D13" i="31"/>
  <c r="G13" i="31" s="1"/>
  <c r="G12" i="31" s="1"/>
  <c r="F12" i="31"/>
  <c r="E12" i="31"/>
  <c r="C12" i="31"/>
  <c r="C9" i="31" s="1"/>
  <c r="C33" i="31" s="1"/>
  <c r="B12" i="31"/>
  <c r="B9" i="31" s="1"/>
  <c r="B33" i="31" s="1"/>
  <c r="D11" i="31"/>
  <c r="G11" i="31" s="1"/>
  <c r="D10" i="31"/>
  <c r="G10" i="31" s="1"/>
  <c r="E9" i="31"/>
  <c r="E33" i="31" l="1"/>
  <c r="G28" i="31"/>
  <c r="G21" i="31"/>
  <c r="D12" i="31"/>
  <c r="D9" i="31" s="1"/>
  <c r="G17" i="31"/>
  <c r="G16" i="31" s="1"/>
  <c r="G9" i="31" s="1"/>
  <c r="G33" i="31" s="1"/>
  <c r="D24" i="31"/>
  <c r="D21" i="31" s="1"/>
  <c r="D33" i="31" l="1"/>
  <c r="G78" i="30" l="1"/>
  <c r="D78" i="30"/>
  <c r="F75" i="30"/>
  <c r="E75" i="30"/>
  <c r="C75" i="30"/>
  <c r="B75" i="30"/>
  <c r="G74" i="30"/>
  <c r="D74" i="30"/>
  <c r="G73" i="30"/>
  <c r="G75" i="30" s="1"/>
  <c r="D73" i="30"/>
  <c r="D75" i="30" s="1"/>
  <c r="G68" i="30"/>
  <c r="D68" i="30"/>
  <c r="G67" i="30"/>
  <c r="F67" i="30"/>
  <c r="E67" i="30"/>
  <c r="D67" i="30"/>
  <c r="C67" i="30"/>
  <c r="B67" i="30"/>
  <c r="C65" i="30"/>
  <c r="B65" i="30"/>
  <c r="G63" i="30"/>
  <c r="D63" i="30"/>
  <c r="G62" i="30"/>
  <c r="D62" i="30"/>
  <c r="G61" i="30"/>
  <c r="D61" i="30"/>
  <c r="G60" i="30"/>
  <c r="D60" i="30"/>
  <c r="D59" i="30" s="1"/>
  <c r="F59" i="30"/>
  <c r="G59" i="30" s="1"/>
  <c r="E59" i="30"/>
  <c r="C59" i="30"/>
  <c r="B59" i="30"/>
  <c r="G58" i="30"/>
  <c r="D58" i="30"/>
  <c r="D54" i="30" s="1"/>
  <c r="G57" i="30"/>
  <c r="D57" i="30"/>
  <c r="G56" i="30"/>
  <c r="D56" i="30"/>
  <c r="G55" i="30"/>
  <c r="D55" i="30"/>
  <c r="F54" i="30"/>
  <c r="G54" i="30" s="1"/>
  <c r="E54" i="30"/>
  <c r="C54" i="30"/>
  <c r="B54" i="30"/>
  <c r="G53" i="30"/>
  <c r="D53" i="30"/>
  <c r="G52" i="30"/>
  <c r="D52" i="30"/>
  <c r="D45" i="30" s="1"/>
  <c r="D65" i="30" s="1"/>
  <c r="G51" i="30"/>
  <c r="D51" i="30"/>
  <c r="G50" i="30"/>
  <c r="D50" i="30"/>
  <c r="G49" i="30"/>
  <c r="D49" i="30"/>
  <c r="G48" i="30"/>
  <c r="D48" i="30"/>
  <c r="G47" i="30"/>
  <c r="D47" i="30"/>
  <c r="G46" i="30"/>
  <c r="D46" i="30"/>
  <c r="F45" i="30"/>
  <c r="F65" i="30" s="1"/>
  <c r="G65" i="30" s="1"/>
  <c r="E45" i="30"/>
  <c r="E65" i="30" s="1"/>
  <c r="C45" i="30"/>
  <c r="B45" i="30"/>
  <c r="G45" i="30" s="1"/>
  <c r="G39" i="30"/>
  <c r="D39" i="30"/>
  <c r="G38" i="30"/>
  <c r="D38" i="30"/>
  <c r="D37" i="30" s="1"/>
  <c r="F37" i="30"/>
  <c r="G37" i="30" s="1"/>
  <c r="E37" i="30"/>
  <c r="C37" i="30"/>
  <c r="B37" i="30"/>
  <c r="G36" i="30"/>
  <c r="D36" i="30"/>
  <c r="F35" i="30"/>
  <c r="G35" i="30" s="1"/>
  <c r="E35" i="30"/>
  <c r="C35" i="30"/>
  <c r="D35" i="30" s="1"/>
  <c r="B35" i="30"/>
  <c r="G34" i="30"/>
  <c r="D34" i="30"/>
  <c r="G33" i="30"/>
  <c r="D33" i="30"/>
  <c r="G32" i="30"/>
  <c r="D32" i="30"/>
  <c r="G31" i="30"/>
  <c r="D31" i="30"/>
  <c r="G30" i="30"/>
  <c r="D30" i="30"/>
  <c r="G29" i="30"/>
  <c r="D29" i="30"/>
  <c r="D28" i="30" s="1"/>
  <c r="G28" i="30"/>
  <c r="F28" i="30"/>
  <c r="E28" i="30"/>
  <c r="C28" i="30"/>
  <c r="B28" i="30"/>
  <c r="G27" i="30"/>
  <c r="D27" i="30"/>
  <c r="G26" i="30"/>
  <c r="D26" i="30"/>
  <c r="G25" i="30"/>
  <c r="D25" i="30"/>
  <c r="G24" i="30"/>
  <c r="D24" i="30"/>
  <c r="G23" i="30"/>
  <c r="D23" i="30"/>
  <c r="G22" i="30"/>
  <c r="D22" i="30"/>
  <c r="G21" i="30"/>
  <c r="D21" i="30"/>
  <c r="G20" i="30"/>
  <c r="D20" i="30"/>
  <c r="G19" i="30"/>
  <c r="D19" i="30"/>
  <c r="D16" i="30" s="1"/>
  <c r="G18" i="30"/>
  <c r="D18" i="30"/>
  <c r="G17" i="30"/>
  <c r="D17" i="30"/>
  <c r="F16" i="30"/>
  <c r="G16" i="30" s="1"/>
  <c r="E16" i="30"/>
  <c r="E41" i="30" s="1"/>
  <c r="E70" i="30" s="1"/>
  <c r="C16" i="30"/>
  <c r="C41" i="30" s="1"/>
  <c r="C70" i="30" s="1"/>
  <c r="B16" i="30"/>
  <c r="B41" i="30" s="1"/>
  <c r="B70" i="30" s="1"/>
  <c r="G15" i="30"/>
  <c r="D15" i="30"/>
  <c r="G14" i="30"/>
  <c r="D14" i="30"/>
  <c r="G13" i="30"/>
  <c r="D13" i="30"/>
  <c r="G12" i="30"/>
  <c r="D12" i="30"/>
  <c r="G11" i="30"/>
  <c r="D11" i="30"/>
  <c r="G10" i="30"/>
  <c r="D10" i="30"/>
  <c r="G9" i="30"/>
  <c r="D9" i="30"/>
  <c r="G41" i="30" l="1"/>
  <c r="G70" i="30" s="1"/>
  <c r="D41" i="30"/>
  <c r="D70" i="30"/>
  <c r="F41" i="30"/>
  <c r="G42" i="30" l="1"/>
  <c r="F70" i="30"/>
  <c r="B72" i="29" l="1"/>
  <c r="B74" i="29" s="1"/>
  <c r="D64" i="29"/>
  <c r="D72" i="29" s="1"/>
  <c r="D74" i="29" s="1"/>
  <c r="C64" i="29"/>
  <c r="C72" i="29" s="1"/>
  <c r="C74" i="29" s="1"/>
  <c r="B64" i="29"/>
  <c r="C57" i="29"/>
  <c r="C59" i="29" s="1"/>
  <c r="B57" i="29"/>
  <c r="B59" i="29" s="1"/>
  <c r="D49" i="29"/>
  <c r="D57" i="29" s="1"/>
  <c r="D59" i="29" s="1"/>
  <c r="C49" i="29"/>
  <c r="B49" i="29"/>
  <c r="D40" i="29"/>
  <c r="C40" i="29"/>
  <c r="B40" i="29"/>
  <c r="D37" i="29"/>
  <c r="D44" i="29" s="1"/>
  <c r="D11" i="29" s="1"/>
  <c r="D8" i="29" s="1"/>
  <c r="C37" i="29"/>
  <c r="C44" i="29" s="1"/>
  <c r="C11" i="29" s="1"/>
  <c r="C8" i="29" s="1"/>
  <c r="B37" i="29"/>
  <c r="B44" i="29" s="1"/>
  <c r="B11" i="29" s="1"/>
  <c r="B8" i="29" s="1"/>
  <c r="B21" i="29" s="1"/>
  <c r="B23" i="29" s="1"/>
  <c r="B25" i="29" s="1"/>
  <c r="B33" i="29" s="1"/>
  <c r="D29" i="29"/>
  <c r="C29" i="29"/>
  <c r="B29" i="29"/>
  <c r="D17" i="29"/>
  <c r="C17" i="29"/>
  <c r="D13" i="29"/>
  <c r="C13" i="29"/>
  <c r="B13" i="29"/>
  <c r="D21" i="29" l="1"/>
  <c r="D23" i="29" s="1"/>
  <c r="D25" i="29" s="1"/>
  <c r="D33" i="29" s="1"/>
  <c r="C21" i="29"/>
  <c r="C23" i="29" s="1"/>
  <c r="C25" i="29" s="1"/>
  <c r="C33" i="29" s="1"/>
  <c r="E20" i="28"/>
  <c r="K14" i="28"/>
  <c r="J14" i="28"/>
  <c r="I14" i="28"/>
  <c r="H14" i="28"/>
  <c r="G14" i="28"/>
  <c r="E14" i="28"/>
  <c r="K8" i="28"/>
  <c r="K20" i="28" s="1"/>
  <c r="J8" i="28"/>
  <c r="J20" i="28" s="1"/>
  <c r="I8" i="28"/>
  <c r="I20" i="28" s="1"/>
  <c r="H8" i="28"/>
  <c r="H20" i="28" s="1"/>
  <c r="G8" i="28"/>
  <c r="G20" i="28" s="1"/>
  <c r="E8" i="28"/>
  <c r="F41" i="27" l="1"/>
  <c r="E41" i="27"/>
  <c r="D41" i="27"/>
  <c r="C41" i="27"/>
  <c r="B41" i="27"/>
  <c r="F30" i="27"/>
  <c r="F29" i="27"/>
  <c r="F28" i="27"/>
  <c r="F27" i="27" s="1"/>
  <c r="H27" i="27"/>
  <c r="G27" i="27"/>
  <c r="E27" i="27"/>
  <c r="D27" i="27"/>
  <c r="C27" i="27"/>
  <c r="B27" i="27"/>
  <c r="F25" i="27"/>
  <c r="F22" i="27" s="1"/>
  <c r="F24" i="27"/>
  <c r="F23" i="27"/>
  <c r="H22" i="27"/>
  <c r="G22" i="27"/>
  <c r="E22" i="27"/>
  <c r="D22" i="27"/>
  <c r="C22" i="27"/>
  <c r="B22" i="27"/>
  <c r="F16" i="27"/>
  <c r="F15" i="27"/>
  <c r="F14" i="27"/>
  <c r="H13" i="27"/>
  <c r="G13" i="27"/>
  <c r="E13" i="27"/>
  <c r="D13" i="27"/>
  <c r="F13" i="27" s="1"/>
  <c r="C13" i="27"/>
  <c r="B13" i="27"/>
  <c r="F12" i="27"/>
  <c r="F11" i="27"/>
  <c r="F10" i="27"/>
  <c r="H9" i="27"/>
  <c r="H8" i="27" s="1"/>
  <c r="H20" i="27" s="1"/>
  <c r="G9" i="27"/>
  <c r="G8" i="27" s="1"/>
  <c r="G20" i="27" s="1"/>
  <c r="F9" i="27"/>
  <c r="E9" i="27"/>
  <c r="D9" i="27"/>
  <c r="D8" i="27" s="1"/>
  <c r="D20" i="27" s="1"/>
  <c r="C9" i="27"/>
  <c r="C8" i="27" s="1"/>
  <c r="C20" i="27" s="1"/>
  <c r="B9" i="27"/>
  <c r="B8" i="27" s="1"/>
  <c r="B20" i="27" s="1"/>
  <c r="E8" i="27"/>
  <c r="E20" i="27" s="1"/>
  <c r="F8" i="27" l="1"/>
  <c r="F20" i="27" s="1"/>
  <c r="F75" i="26" l="1"/>
  <c r="E75" i="26"/>
  <c r="F68" i="26"/>
  <c r="E68" i="26"/>
  <c r="F63" i="26"/>
  <c r="E63" i="26"/>
  <c r="C60" i="26"/>
  <c r="B60" i="26"/>
  <c r="F57" i="26"/>
  <c r="E57" i="26"/>
  <c r="F42" i="26"/>
  <c r="E42" i="26"/>
  <c r="C41" i="26"/>
  <c r="B41" i="26"/>
  <c r="F38" i="26"/>
  <c r="E38" i="26"/>
  <c r="C38" i="26"/>
  <c r="B38" i="26"/>
  <c r="F31" i="26"/>
  <c r="E31" i="26"/>
  <c r="C31" i="26"/>
  <c r="B31" i="26"/>
  <c r="F27" i="26"/>
  <c r="E27" i="26"/>
  <c r="C25" i="26"/>
  <c r="B25" i="26"/>
  <c r="F23" i="26"/>
  <c r="E23" i="26"/>
  <c r="F19" i="26"/>
  <c r="E19" i="26"/>
  <c r="C17" i="26"/>
  <c r="B17" i="26"/>
  <c r="F9" i="26"/>
  <c r="F47" i="26" s="1"/>
  <c r="F59" i="26" s="1"/>
  <c r="E9" i="26"/>
  <c r="E47" i="26" s="1"/>
  <c r="E59" i="26" s="1"/>
  <c r="C9" i="26"/>
  <c r="B9" i="26"/>
  <c r="F79" i="26" l="1"/>
  <c r="C47" i="26"/>
  <c r="C62" i="26" s="1"/>
  <c r="E79" i="26"/>
  <c r="E81" i="26" s="1"/>
  <c r="B47" i="26"/>
  <c r="B62" i="26" s="1"/>
  <c r="F81" i="26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29" i="8" l="1"/>
  <c r="G28" i="7"/>
  <c r="C9" i="7"/>
  <c r="F47" i="2"/>
  <c r="F59" i="2" s="1"/>
  <c r="F81" i="2" s="1"/>
  <c r="E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C15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<sst xmlns="http://schemas.openxmlformats.org/spreadsheetml/2006/main" count="1708" uniqueCount="617">
  <si>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</si>
  <si>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</si>
  <si>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</si>
  <si>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</si>
  <si>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</si>
  <si>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</si>
  <si>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</si>
  <si>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</si>
  <si>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</si>
  <si>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</si>
  <si>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</si>
  <si>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</si>
  <si>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</si>
  <si>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</si>
  <si>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</si>
  <si>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</si>
  <si>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</si>
  <si>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</si>
  <si>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</si>
  <si>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</si>
  <si>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</si>
  <si>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</si>
  <si>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</si>
  <si>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</si>
  <si>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</si>
  <si>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</si>
  <si>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</si>
  <si>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</si>
  <si>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</si>
  <si>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</si>
  <si>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</si>
  <si>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</si>
  <si>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</si>
  <si>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</si>
  <si>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</si>
  <si>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</si>
  <si>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</si>
  <si>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</si>
  <si>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</si>
  <si>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</si>
  <si>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</si>
  <si>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</si>
  <si>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</si>
  <si>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</si>
  <si>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</si>
  <si>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</si>
  <si>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</si>
  <si>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</si>
  <si>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</si>
  <si>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</si>
  <si>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</si>
  <si>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</si>
  <si>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</si>
  <si>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</si>
  <si>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</si>
  <si>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</si>
  <si>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</si>
  <si>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</si>
  <si>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</si>
  <si>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</si>
  <si>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</si>
  <si>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</si>
  <si>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</si>
  <si>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</si>
  <si>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</si>
  <si>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</si>
  <si>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</si>
  <si>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</si>
  <si>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</si>
  <si>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</si>
  <si>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</si>
  <si>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</si>
  <si>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</si>
  <si>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</si>
  <si>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</si>
  <si>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</si>
  <si>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</si>
  <si>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</si>
  <si>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</si>
  <si>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</si>
  <si>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</si>
  <si>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</si>
  <si>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</si>
  <si>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</si>
  <si>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</si>
  <si>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</si>
  <si>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</si>
  <si>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</si>
  <si>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</si>
  <si>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</si>
  <si>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</si>
  <si>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</si>
  <si>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</si>
  <si>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</si>
  <si>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</si>
  <si>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</si>
  <si>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</si>
  <si>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</si>
  <si>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</si>
  <si>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</si>
  <si>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</si>
  <si>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</si>
  <si>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</si>
  <si>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</si>
  <si>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</si>
  <si>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</si>
  <si>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</si>
  <si>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</si>
  <si>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</si>
  <si>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</si>
  <si>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</si>
  <si>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</si>
  <si>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</si>
  <si>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</si>
  <si>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</si>
  <si>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</si>
  <si>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</si>
  <si>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</si>
  <si>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</si>
  <si>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</si>
  <si>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</si>
  <si>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</si>
  <si>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</si>
  <si>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</si>
  <si>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</si>
  <si>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</si>
  <si>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</si>
  <si>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</si>
  <si>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</si>
  <si>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</si>
  <si>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</si>
  <si>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</si>
  <si>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</si>
  <si>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</si>
  <si>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</si>
  <si>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</si>
  <si>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</si>
  <si>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</si>
  <si>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</si>
  <si>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</si>
  <si>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</si>
  <si>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</si>
  <si>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</si>
  <si>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</si>
  <si>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</si>
  <si>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</si>
  <si>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</si>
  <si>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</si>
  <si>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</si>
  <si>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</si>
  <si>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</si>
  <si>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</si>
  <si>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</si>
  <si>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</si>
  <si>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</si>
  <si>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</si>
  <si>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</si>
  <si>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</si>
  <si>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</si>
  <si>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</si>
  <si>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</si>
  <si>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</si>
  <si>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</si>
  <si>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</si>
  <si>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</si>
  <si>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</si>
  <si>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</si>
  <si>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</si>
  <si>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</si>
  <si>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</si>
  <si>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</si>
  <si>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</si>
  <si>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</si>
  <si>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</si>
  <si>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</si>
  <si>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</si>
  <si>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</si>
  <si>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</si>
  <si>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</si>
  <si>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</si>
  <si>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</si>
  <si>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</si>
  <si>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</si>
  <si>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</si>
  <si>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</si>
  <si>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</si>
  <si>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</si>
  <si>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</si>
  <si>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</si>
  <si>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</si>
  <si>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</si>
  <si>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</si>
  <si>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</si>
  <si>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</si>
  <si>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</si>
  <si>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</si>
  <si>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</si>
  <si>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</si>
  <si>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</si>
  <si>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</si>
  <si>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</si>
  <si>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</si>
  <si>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</si>
  <si>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</si>
  <si>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</si>
  <si>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</si>
  <si>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</si>
  <si>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</si>
  <si>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</si>
  <si>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</si>
  <si>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</si>
  <si>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</si>
  <si>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</si>
  <si>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</si>
  <si>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</si>
  <si>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</si>
  <si>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</si>
  <si>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</si>
  <si>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</si>
  <si>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</si>
  <si>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</si>
  <si>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</si>
  <si>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</si>
  <si>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</si>
  <si>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</si>
  <si>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</si>
  <si>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</si>
  <si>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</si>
  <si>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</si>
  <si>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</si>
  <si>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</si>
  <si>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</si>
  <si>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</si>
  <si>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</si>
  <si>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</si>
  <si>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</si>
  <si>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</si>
  <si>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</si>
  <si>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</si>
  <si>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</si>
  <si>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</si>
  <si>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</si>
  <si>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</si>
  <si>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</si>
  <si>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</si>
  <si>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</si>
  <si>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</si>
  <si>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</si>
  <si>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</si>
  <si>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</si>
  <si>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</si>
  <si>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</si>
  <si>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</si>
  <si>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</si>
  <si>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</si>
  <si>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</si>
  <si>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</si>
  <si>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</si>
  <si>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</si>
  <si>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</si>
  <si>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</si>
  <si>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</si>
  <si>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</si>
  <si>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</si>
  <si>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</si>
  <si>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</si>
  <si>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</si>
  <si>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</si>
  <si>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</si>
  <si>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</si>
  <si>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</si>
  <si>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</si>
  <si>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</si>
  <si>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</si>
  <si>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</si>
  <si>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</si>
  <si>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</si>
  <si>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</si>
  <si>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</si>
  <si>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</si>
  <si>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</si>
  <si>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</si>
  <si>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</si>
  <si>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</si>
  <si>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</si>
  <si>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</si>
  <si>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</si>
  <si>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</si>
  <si>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</si>
  <si>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</si>
  <si>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</si>
  <si>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</si>
  <si>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</si>
  <si>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</si>
  <si>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</si>
  <si>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</si>
  <si>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</si>
  <si>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</si>
  <si>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</si>
  <si>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</si>
  <si>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</si>
  <si>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</si>
  <si>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</si>
  <si>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</si>
  <si>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</si>
  <si>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</si>
  <si>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</si>
  <si>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</si>
  <si>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</si>
  <si>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</si>
  <si>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</si>
  <si>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</si>
  <si>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</si>
  <si>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</si>
  <si>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</si>
  <si>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</si>
  <si>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</si>
  <si>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</si>
  <si>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</si>
  <si>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</si>
  <si>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</si>
  <si>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</si>
  <si>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</si>
  <si>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</si>
  <si>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</si>
  <si>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</si>
  <si>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</si>
  <si>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</si>
  <si>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</si>
  <si>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</si>
  <si>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</si>
  <si>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</si>
  <si>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</si>
  <si>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</si>
  <si>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</si>
  <si>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</si>
  <si>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</si>
  <si>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</si>
  <si>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</si>
  <si>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</si>
  <si>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</si>
  <si>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</si>
  <si>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</si>
  <si>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</si>
  <si>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</si>
  <si>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</si>
  <si>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</si>
  <si>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</si>
  <si>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</si>
  <si>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</si>
  <si>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</si>
  <si>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</si>
  <si>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</si>
  <si>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</si>
  <si>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</si>
  <si>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</si>
  <si>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</si>
  <si>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</si>
  <si>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</si>
  <si>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</si>
  <si>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</si>
  <si>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</si>
  <si>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</si>
  <si>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</si>
  <si>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</si>
  <si>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</si>
  <si>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</si>
  <si>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</si>
  <si>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</si>
  <si>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</si>
  <si>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</si>
  <si>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</si>
  <si>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</si>
  <si>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</si>
  <si>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</si>
  <si>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</si>
  <si>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</si>
  <si>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</si>
  <si>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</si>
  <si>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</si>
  <si>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</si>
  <si>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</si>
  <si>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</si>
  <si>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</si>
  <si>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</si>
  <si>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</si>
  <si>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</si>
  <si>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</si>
  <si>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</si>
  <si>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</si>
  <si>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</si>
  <si>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</si>
  <si>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</si>
  <si>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</si>
  <si>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</si>
  <si>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</si>
  <si>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</si>
  <si>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</si>
  <si>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</si>
  <si>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</si>
  <si>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</si>
  <si>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</si>
  <si>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</si>
  <si>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</si>
  <si>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</si>
  <si>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</si>
  <si>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</si>
  <si>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</si>
  <si>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</si>
  <si>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</si>
  <si>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</si>
  <si>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</si>
  <si>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</si>
  <si>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</si>
  <si>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</si>
  <si>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</si>
  <si>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</si>
  <si>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</si>
  <si>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</si>
  <si>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</si>
  <si>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</si>
  <si>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</si>
  <si>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</si>
  <si>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</si>
  <si>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</si>
  <si>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</si>
  <si>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</si>
  <si>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</si>
  <si>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</si>
  <si>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</si>
  <si>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</si>
  <si>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</si>
  <si>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</si>
  <si>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</si>
  <si>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</si>
  <si>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</si>
  <si>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</si>
  <si>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</si>
  <si>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</si>
  <si>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</si>
  <si>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</si>
  <si>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</si>
  <si>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</si>
  <si>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</si>
  <si>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</si>
  <si>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</si>
  <si>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</si>
  <si>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</si>
  <si>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</si>
  <si>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</si>
  <si>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</si>
  <si>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</si>
  <si>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</si>
  <si>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</si>
  <si>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</si>
  <si>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</si>
  <si>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</si>
  <si>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</si>
  <si>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</si>
  <si>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</si>
  <si>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</si>
  <si>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</si>
  <si>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</si>
  <si>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</si>
  <si>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</si>
  <si>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</si>
  <si>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</si>
  <si>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</si>
  <si>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</si>
  <si>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</si>
  <si>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</si>
  <si>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</si>
  <si>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</si>
  <si>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</si>
  <si>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</si>
  <si>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</si>
  <si>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</si>
  <si>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</si>
  <si>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</si>
  <si>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</si>
  <si>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</si>
  <si>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</si>
  <si>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</si>
  <si>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</si>
  <si>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</si>
  <si>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</si>
  <si>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</si>
  <si>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</si>
  <si>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</si>
  <si>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</si>
  <si>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</si>
  <si>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</si>
  <si>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</si>
  <si>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</si>
  <si>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</si>
  <si>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</si>
  <si>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</si>
  <si>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</si>
  <si>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</si>
  <si>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</si>
  <si>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</si>
  <si>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</si>
  <si>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</si>
  <si>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</si>
  <si>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</si>
  <si>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</si>
  <si>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</si>
  <si>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</si>
  <si>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</si>
  <si>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</si>
  <si>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</si>
  <si>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</si>
  <si>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</si>
  <si>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</si>
  <si>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</si>
  <si>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</si>
  <si>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</si>
  <si>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</si>
  <si>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</si>
  <si>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</si>
  <si>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</si>
  <si>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</si>
  <si>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</si>
  <si>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</si>
  <si>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</si>
  <si>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</si>
  <si>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</si>
  <si>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</si>
  <si>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</si>
  <si>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</si>
  <si>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</si>
  <si>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</si>
  <si>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</si>
  <si>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</si>
  <si>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</si>
  <si>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</si>
  <si>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</si>
  <si>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</si>
  <si>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</si>
  <si>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</si>
  <si>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</si>
  <si>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</si>
  <si>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</si>
  <si>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</si>
  <si>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</si>
  <si>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</si>
  <si>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</si>
  <si>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</si>
  <si>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</si>
  <si>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</si>
  <si>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</si>
  <si>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</si>
  <si>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</si>
  <si>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</si>
  <si>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</si>
  <si>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</si>
  <si>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</si>
  <si>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</si>
  <si>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</si>
  <si>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</si>
  <si>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</si>
  <si>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</si>
  <si>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</si>
  <si>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</si>
  <si>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</si>
  <si>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</si>
  <si>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</si>
  <si>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</si>
  <si>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</si>
  <si>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</si>
  <si>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</si>
  <si>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</si>
  <si>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</si>
  <si>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</si>
  <si>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</si>
  <si>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</si>
  <si>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</si>
  <si>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</si>
  <si>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</si>
  <si>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</si>
  <si>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</si>
  <si>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</si>
  <si>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</si>
  <si>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</si>
  <si>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</si>
  <si>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</si>
  <si>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</si>
  <si>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</si>
  <si>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</si>
  <si>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</si>
  <si>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</si>
  <si>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</si>
  <si>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</si>
  <si>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</si>
  <si>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</si>
  <si>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</si>
  <si>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</si>
  <si>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del Municipio de Moroleón, Gto.</t>
  </si>
  <si>
    <t xml:space="preserve"> Sistema Integral para el Desarrollo de la Familia del Municipio de Moroleón, Gto.</t>
  </si>
  <si>
    <t>31 de diciembre de 2023</t>
  </si>
  <si>
    <t>f.  Estimación por Pérdida o Deterioro de Activos Circulantes (f=f1+f2)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</si>
  <si>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</si>
  <si>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</si>
  <si>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</si>
  <si>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</si>
  <si>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V. Balance Presupuestario de Recursos Disponibles 
(V = A1 + A3.1 – B 1 + C1)</t>
  </si>
  <si>
    <t>VII. Balance Presupuestario de Recursos Etiquetados 
(VII = A2 + A3.2 – B2 + C2)</t>
  </si>
  <si>
    <t>G. Ingresos por Ventas de Bienes y Servicios</t>
  </si>
  <si>
    <t>J. Transferencias</t>
  </si>
  <si>
    <t>D. Transferencias, Subsidios y Subvenciones, y Pensiones y Jubilaciones</t>
  </si>
  <si>
    <t>A. Personal Administrativo</t>
  </si>
  <si>
    <t>II. Gasto  Etiquetado (I=A+B+C+D+E+F)</t>
  </si>
  <si>
    <t>III. Total de Gasto en Servicios Personales (III = I + II)</t>
  </si>
  <si>
    <t>Al 31 de Diciembre de 2023 y al 30 de Septiembre de 2024 (b)</t>
  </si>
  <si>
    <t>al 31 de Diciembre de 2023 y al 31 de Diciembre de 2024</t>
  </si>
  <si>
    <t>Al 31 de Diciembre de 2023 y al 31 de Diciembre de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</si>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</sst>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6" fillId="0" borderId="0"/>
    <xf numFmtId="0" fontId="14" fillId="0" borderId="0"/>
    <xf numFmtId="43" fontId="1" fillId="0" borderId="0" applyFont="0" applyFill="0" applyBorder="0" applyAlignment="0" applyProtection="0"/>
    <xf numFmtId="0" fontId="14" fillId="0" borderId="0"/>
  </cellStyleXfs>
  <cellXfs count="2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 indent="2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2" fontId="0" fillId="0" borderId="14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5" xfId="0" applyNumberFormat="1" applyBorder="1" applyAlignment="1">
      <alignment horizontal="right" vertical="center"/>
    </xf>
    <xf numFmtId="49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65" fontId="0" fillId="0" borderId="15" xfId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165" fontId="0" fillId="0" borderId="14" xfId="0" applyNumberFormat="1" applyBorder="1" applyAlignment="1">
      <alignment vertical="center"/>
    </xf>
    <xf numFmtId="43" fontId="0" fillId="0" borderId="15" xfId="1" applyFont="1" applyFill="1" applyBorder="1"/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4" fontId="0" fillId="0" borderId="15" xfId="1" applyNumberFormat="1" applyFont="1" applyFill="1" applyBorder="1"/>
    <xf numFmtId="0" fontId="24" fillId="0" borderId="0" xfId="0" applyFont="1" applyAlignment="1">
      <alignment vertical="center"/>
    </xf>
    <xf numFmtId="166" fontId="0" fillId="0" borderId="14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25" fillId="0" borderId="0" xfId="0" applyFont="1"/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center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Protection="1">
      <protection locked="0"/>
    </xf>
    <xf numFmtId="3" fontId="1" fillId="0" borderId="13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0" fillId="0" borderId="14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21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</cellXfs>
  <cellStyles count="16">
    <cellStyle name="Millares" xfId="1" builtinId="3"/>
    <cellStyle name="Millares 2" xfId="5" xr:uid="{75671F34-7130-42A9-87BE-523BDCC4317F}"/>
    <cellStyle name="Millares 2 2" xfId="8" xr:uid="{CD77261B-6E17-4285-973B-1DEE0ED1704F}"/>
    <cellStyle name="Millares 3" xfId="6" xr:uid="{7F4F3261-106B-474D-A52B-CEB8AB48B49B}"/>
    <cellStyle name="Millares 4" xfId="7" xr:uid="{082B1252-45C6-4903-8B2D-72262A777FF6}"/>
    <cellStyle name="Millares 5" xfId="10" xr:uid="{7E86E17A-9C69-4674-905F-5A5B1C66277D}"/>
    <cellStyle name="Millares 6" xfId="9" xr:uid="{76C06C05-E1BF-4DBA-BE3F-4EB239F1D06B}"/>
    <cellStyle name="Millares 7" xfId="14" xr:uid="{7E042075-C5DE-4E74-AB92-E6917F7AF37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3" xr:uid="{815A08D5-3C5D-4357-9F71-240B5A7F6788}"/>
    <cellStyle name="Normal 2 4" xfId="11" xr:uid="{ABF075B3-8254-4C38-B4CE-E2C0A7FF8393}"/>
    <cellStyle name="Normal 2 5" xfId="15" xr:uid="{0DEBF6BA-C851-4FEA-A96D-1001FE8E4A6F}"/>
    <cellStyle name="Normal 3" xfId="12" xr:uid="{F8405471-CB20-4971-BAF5-2B248DCFD82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Normal="100" workbookViewId="0">
      <selection activeCell="A2" sqref="A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4" t="s">
        <v>0</v>
      </c>
      <c r="B1" s="245"/>
      <c r="C1" s="245"/>
      <c r="D1" s="245"/>
      <c r="E1" s="245"/>
      <c r="F1" s="246"/>
    </row>
    <row r="2" spans="1:6" ht="15" customHeight="1" x14ac:dyDescent="0.25">
      <c r="A2" s="110" t="s">
        <v>597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613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2284151.42</v>
      </c>
      <c r="C9" s="47">
        <f>SUM(C10:C16)</f>
        <v>1923050.56</v>
      </c>
      <c r="D9" s="46" t="s">
        <v>10</v>
      </c>
      <c r="E9" s="47">
        <f>SUM(E10:E18)</f>
        <v>550945.26</v>
      </c>
      <c r="F9" s="47">
        <f>SUM(F10:F18)</f>
        <v>875893.12000000011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56550.73</v>
      </c>
      <c r="F10" s="47">
        <v>56550.73</v>
      </c>
    </row>
    <row r="11" spans="1:6" x14ac:dyDescent="0.25">
      <c r="A11" s="48" t="s">
        <v>13</v>
      </c>
      <c r="B11" s="47">
        <v>2284151.42</v>
      </c>
      <c r="C11" s="47">
        <v>1923050.56</v>
      </c>
      <c r="D11" s="48" t="s">
        <v>14</v>
      </c>
      <c r="E11" s="47">
        <v>83200.210000000006</v>
      </c>
      <c r="F11" s="47">
        <v>83200.210000000006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411194.32</v>
      </c>
      <c r="F16" s="47">
        <v>736142.18</v>
      </c>
    </row>
    <row r="17" spans="1:6" x14ac:dyDescent="0.25">
      <c r="A17" s="46" t="s">
        <v>25</v>
      </c>
      <c r="B17" s="47">
        <f>SUM(B18:B24)</f>
        <v>819233.89</v>
      </c>
      <c r="C17" s="47">
        <f>SUM(C18:C24)</f>
        <v>859844.42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767227.88</v>
      </c>
      <c r="C19" s="47">
        <v>807838.41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52006.01</v>
      </c>
      <c r="C20" s="47">
        <v>52006.01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100000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100000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3203385.31</v>
      </c>
      <c r="C47" s="4">
        <f>C9+C17+C25+C31+C37+C38+C41</f>
        <v>2782894.98</v>
      </c>
      <c r="D47" s="2" t="s">
        <v>84</v>
      </c>
      <c r="E47" s="4">
        <f>E9+E19+E23+E26+E27+E31+E38+E42</f>
        <v>550945.26</v>
      </c>
      <c r="F47" s="4">
        <f>F9+F19+F23+F26+F27+F31+F38+F42</f>
        <v>875893.12000000011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3480939.85</v>
      </c>
      <c r="C52" s="47">
        <v>3480939.85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3108380.97</v>
      </c>
      <c r="C53" s="47">
        <v>3070868.99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66413</v>
      </c>
      <c r="C54" s="47">
        <v>66413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-2495517.08</v>
      </c>
      <c r="C55" s="47">
        <v>-2495517.08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550945.26</v>
      </c>
      <c r="F59" s="4">
        <f>F47+F57</f>
        <v>875893.12000000011</v>
      </c>
    </row>
    <row r="60" spans="1:6" x14ac:dyDescent="0.25">
      <c r="A60" s="3" t="s">
        <v>104</v>
      </c>
      <c r="B60" s="4">
        <f>SUM(B50:B58)</f>
        <v>4160216.74</v>
      </c>
      <c r="C60" s="4">
        <f>SUM(C50:C58)</f>
        <v>4122704.76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7363602.0500000007</v>
      </c>
      <c r="C62" s="4">
        <f>SUM(C47+C60)</f>
        <v>6905599.7400000002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3450592.37</v>
      </c>
      <c r="F63" s="47">
        <f>SUM(F64:F66)</f>
        <v>3450592.37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3336498.58</v>
      </c>
      <c r="F65" s="47">
        <v>3336498.58</v>
      </c>
    </row>
    <row r="66" spans="1:6" x14ac:dyDescent="0.25">
      <c r="A66" s="45"/>
      <c r="B66" s="45"/>
      <c r="C66" s="45"/>
      <c r="D66" s="46" t="s">
        <v>110</v>
      </c>
      <c r="E66" s="47">
        <v>114093.79</v>
      </c>
      <c r="F66" s="47">
        <v>114093.79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3362064.42</v>
      </c>
      <c r="F68" s="47">
        <f>SUM(F69:F73)</f>
        <v>2579114.6500000004</v>
      </c>
    </row>
    <row r="69" spans="1:6" x14ac:dyDescent="0.25">
      <c r="A69" s="53"/>
      <c r="B69" s="45"/>
      <c r="C69" s="45"/>
      <c r="D69" s="46" t="s">
        <v>112</v>
      </c>
      <c r="E69" s="47">
        <v>782696.64</v>
      </c>
      <c r="F69" s="47">
        <v>345090.01</v>
      </c>
    </row>
    <row r="70" spans="1:6" x14ac:dyDescent="0.25">
      <c r="A70" s="53"/>
      <c r="B70" s="45"/>
      <c r="C70" s="45"/>
      <c r="D70" s="46" t="s">
        <v>113</v>
      </c>
      <c r="E70" s="47">
        <v>2579367.7799999998</v>
      </c>
      <c r="F70" s="47">
        <v>2234024.64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6812656.79</v>
      </c>
      <c r="F79" s="4">
        <f>F63+F68+F75</f>
        <v>6029707.0200000005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7363602.0499999998</v>
      </c>
      <c r="F81" s="4">
        <f>F59+F79</f>
        <v>6905600.1400000006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C10 B25:C25 C18 B27:C30 C26 B56:C62 C12:C16 C21:C24 E19:F63 F12:F15 E67:F68 F64 E71:F81 F17:F1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F17" sqref="F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447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Sistema para el Desarrollo Integral de la Familia del Municipio de Moroleón, Gto.</v>
      </c>
      <c r="B2" s="266"/>
      <c r="C2" s="266"/>
      <c r="D2" s="266"/>
      <c r="E2" s="266"/>
      <c r="F2" s="266"/>
      <c r="G2" s="267"/>
    </row>
    <row r="3" spans="1:7" x14ac:dyDescent="0.25">
      <c r="A3" s="262" t="s">
        <v>448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256" t="s">
        <v>449</v>
      </c>
      <c r="B5" s="257"/>
      <c r="C5" s="257"/>
      <c r="D5" s="257"/>
      <c r="E5" s="257"/>
      <c r="F5" s="257"/>
      <c r="G5" s="258"/>
    </row>
    <row r="6" spans="1:7" ht="30" x14ac:dyDescent="0.25">
      <c r="A6" s="139" t="s">
        <v>577</v>
      </c>
      <c r="B6" s="7" t="s">
        <v>578</v>
      </c>
      <c r="C6" s="33" t="s">
        <v>558</v>
      </c>
      <c r="D6" s="33" t="s">
        <v>559</v>
      </c>
      <c r="E6" s="33" t="s">
        <v>560</v>
      </c>
      <c r="F6" s="33">
        <v>2023</v>
      </c>
      <c r="G6" s="33">
        <v>2024</v>
      </c>
    </row>
    <row r="7" spans="1:7" ht="15.75" customHeight="1" x14ac:dyDescent="0.25">
      <c r="A7" s="26" t="s">
        <v>561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13416195.550000001</v>
      </c>
      <c r="G7" s="119">
        <f t="shared" si="0"/>
        <v>12860791.66</v>
      </c>
    </row>
    <row r="8" spans="1:7" x14ac:dyDescent="0.25">
      <c r="A8" s="58" t="s">
        <v>562</v>
      </c>
      <c r="B8" s="75">
        <v>0</v>
      </c>
      <c r="C8" s="75">
        <v>0</v>
      </c>
      <c r="D8" s="75">
        <v>0</v>
      </c>
      <c r="E8" s="75">
        <v>0</v>
      </c>
      <c r="F8" s="75">
        <v>18567.400000000001</v>
      </c>
      <c r="G8" s="75">
        <v>19495.77</v>
      </c>
    </row>
    <row r="9" spans="1:7" ht="15.75" customHeight="1" x14ac:dyDescent="0.25">
      <c r="A9" s="58" t="s">
        <v>563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2197628.15</v>
      </c>
      <c r="G14" s="75">
        <v>2026295.89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11200000</v>
      </c>
      <c r="G17" s="75">
        <v>10815000</v>
      </c>
    </row>
    <row r="18" spans="1:7" x14ac:dyDescent="0.25">
      <c r="A18" s="58" t="s">
        <v>567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576</v>
      </c>
      <c r="B20" s="75"/>
      <c r="C20" s="75"/>
      <c r="D20" s="75"/>
      <c r="E20" s="75"/>
      <c r="F20" s="75"/>
      <c r="G20" s="75"/>
    </row>
    <row r="21" spans="1:7" x14ac:dyDescent="0.25">
      <c r="A21" s="3" t="s">
        <v>569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576</v>
      </c>
      <c r="B27" s="76"/>
      <c r="C27" s="76"/>
      <c r="D27" s="76"/>
      <c r="E27" s="76"/>
      <c r="F27" s="76"/>
      <c r="G27" s="76"/>
    </row>
    <row r="28" spans="1:7" x14ac:dyDescent="0.25">
      <c r="A28" s="3" t="s">
        <v>573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13416195.550000001</v>
      </c>
      <c r="G31" s="119">
        <f t="shared" si="3"/>
        <v>12860791.66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9:G13 B8:E8 B15:G16 B14:E14 B18:G31 B17:E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466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Sistema para el Desarrollo Integral de la Familia del Municipio de Moroleón, Gto.</v>
      </c>
      <c r="B2" s="266"/>
      <c r="C2" s="266"/>
      <c r="D2" s="266"/>
      <c r="E2" s="266"/>
      <c r="F2" s="266"/>
      <c r="G2" s="267"/>
    </row>
    <row r="3" spans="1:7" x14ac:dyDescent="0.25">
      <c r="A3" s="262" t="s">
        <v>467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256" t="s">
        <v>449</v>
      </c>
      <c r="B5" s="257"/>
      <c r="C5" s="257"/>
      <c r="D5" s="257"/>
      <c r="E5" s="257"/>
      <c r="F5" s="257"/>
      <c r="G5" s="258"/>
    </row>
    <row r="6" spans="1:7" ht="30" x14ac:dyDescent="0.25">
      <c r="A6" s="139" t="s">
        <v>577</v>
      </c>
      <c r="B6" s="7" t="s">
        <v>578</v>
      </c>
      <c r="C6" s="33" t="s">
        <v>558</v>
      </c>
      <c r="D6" s="33" t="s">
        <v>559</v>
      </c>
      <c r="E6" s="33" t="s">
        <v>560</v>
      </c>
      <c r="F6" s="33">
        <v>2023</v>
      </c>
      <c r="G6" s="33">
        <v>2024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14137513.170000002</v>
      </c>
      <c r="G7" s="119">
        <f t="shared" si="0"/>
        <v>12860791.66</v>
      </c>
    </row>
    <row r="8" spans="1:7" x14ac:dyDescent="0.25">
      <c r="A8" s="58" t="s">
        <v>579</v>
      </c>
      <c r="B8" s="75">
        <v>0</v>
      </c>
      <c r="C8" s="75">
        <v>0</v>
      </c>
      <c r="D8" s="75">
        <v>0</v>
      </c>
      <c r="E8" s="75">
        <v>0</v>
      </c>
      <c r="F8" s="75">
        <v>11284171.220000001</v>
      </c>
      <c r="G8" s="75">
        <v>10815000</v>
      </c>
    </row>
    <row r="9" spans="1:7" ht="15.75" customHeight="1" x14ac:dyDescent="0.25">
      <c r="A9" s="58" t="s">
        <v>580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19495.77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2850452.64</v>
      </c>
      <c r="G10" s="75">
        <v>2026295.89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2889.31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14137513.170000002</v>
      </c>
      <c r="G29" s="119">
        <f t="shared" si="2"/>
        <v>12860791.66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3 B8:E8 B9:F9 B10:E10 B16:G16 B15:E15 G15 B14:E14 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482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Sistema para el Desarrollo Integral de la Familia del Municipio de Moroleón, Gto.</v>
      </c>
      <c r="B2" s="266"/>
      <c r="C2" s="266"/>
      <c r="D2" s="266"/>
      <c r="E2" s="266"/>
      <c r="F2" s="266"/>
      <c r="G2" s="267"/>
    </row>
    <row r="3" spans="1:7" x14ac:dyDescent="0.25">
      <c r="A3" s="262" t="s">
        <v>483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139" t="s">
        <v>450</v>
      </c>
      <c r="B5" s="7" t="s">
        <v>582</v>
      </c>
      <c r="C5" s="33" t="s">
        <v>583</v>
      </c>
      <c r="D5" s="33" t="s">
        <v>584</v>
      </c>
      <c r="E5" s="33" t="s">
        <v>585</v>
      </c>
      <c r="F5" s="33">
        <v>2023</v>
      </c>
      <c r="G5" s="33">
        <v>2024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14137513.170000002</v>
      </c>
      <c r="G6" s="119">
        <f t="shared" si="0"/>
        <v>13445230.210000001</v>
      </c>
    </row>
    <row r="7" spans="1:7" x14ac:dyDescent="0.25">
      <c r="A7" s="58" t="s">
        <v>562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564</v>
      </c>
      <c r="B11" s="75">
        <v>0</v>
      </c>
      <c r="C11" s="75">
        <v>0</v>
      </c>
      <c r="D11" s="75">
        <v>0</v>
      </c>
      <c r="E11" s="75">
        <v>0</v>
      </c>
      <c r="F11" s="75">
        <v>2889.31</v>
      </c>
      <c r="G11" s="75">
        <v>14588.28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2850452.64</v>
      </c>
      <c r="G13" s="75">
        <v>2615641.9300000002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11284171.220000001</v>
      </c>
      <c r="G16" s="75">
        <v>10815000</v>
      </c>
    </row>
    <row r="17" spans="1:7" x14ac:dyDescent="0.25">
      <c r="A17" s="58" t="s">
        <v>567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14137513.170000002</v>
      </c>
      <c r="G30" s="119">
        <f t="shared" si="3"/>
        <v>13445230.210000001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5" sqref="G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507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Sistema para el Desarrollo Integral de la Familia del Municipio de Moroleón, Gto.</v>
      </c>
      <c r="B2" s="266"/>
      <c r="C2" s="266"/>
      <c r="D2" s="266"/>
      <c r="E2" s="266"/>
      <c r="F2" s="266"/>
      <c r="G2" s="267"/>
    </row>
    <row r="3" spans="1:7" x14ac:dyDescent="0.25">
      <c r="A3" s="262" t="s">
        <v>508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139" t="s">
        <v>450</v>
      </c>
      <c r="B5" s="7" t="s">
        <v>582</v>
      </c>
      <c r="C5" s="33" t="s">
        <v>583</v>
      </c>
      <c r="D5" s="33" t="s">
        <v>584</v>
      </c>
      <c r="E5" s="33" t="s">
        <v>585</v>
      </c>
      <c r="F5" s="33">
        <v>2023</v>
      </c>
      <c r="G5" s="33">
        <v>2024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-8273129.4300000006</v>
      </c>
      <c r="G6" s="119">
        <f t="shared" si="0"/>
        <v>-13707318.66</v>
      </c>
    </row>
    <row r="7" spans="1:7" x14ac:dyDescent="0.25">
      <c r="A7" s="58" t="s">
        <v>579</v>
      </c>
      <c r="B7" s="75">
        <v>0</v>
      </c>
      <c r="C7" s="75">
        <v>0</v>
      </c>
      <c r="D7" s="75">
        <v>0</v>
      </c>
      <c r="E7" s="75">
        <v>0</v>
      </c>
      <c r="F7" s="75">
        <v>-5533243.6900000004</v>
      </c>
      <c r="G7" s="75">
        <v>-8879681.3200000003</v>
      </c>
    </row>
    <row r="8" spans="1:7" ht="15.75" customHeight="1" x14ac:dyDescent="0.25">
      <c r="A8" s="58" t="s">
        <v>580</v>
      </c>
      <c r="B8" s="75">
        <v>0</v>
      </c>
      <c r="C8" s="75">
        <v>0</v>
      </c>
      <c r="D8" s="75">
        <v>0</v>
      </c>
      <c r="E8" s="75">
        <v>0</v>
      </c>
      <c r="F8" s="75">
        <v>-1493922.11</v>
      </c>
      <c r="G8" s="75">
        <v>-2076620.11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-604353.64</v>
      </c>
      <c r="G9" s="75">
        <v>-1906407.18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-532424.15</v>
      </c>
      <c r="G10" s="75">
        <v>-534693.82999999996</v>
      </c>
    </row>
    <row r="11" spans="1:7" x14ac:dyDescent="0.25">
      <c r="A11" s="58" t="s">
        <v>581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-309916.21999999997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-109185.84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-8273129.4300000006</v>
      </c>
      <c r="G28" s="119">
        <f t="shared" si="2"/>
        <v>-13707318.66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53" t="s">
        <v>511</v>
      </c>
      <c r="B1" s="245"/>
      <c r="C1" s="245"/>
      <c r="D1" s="245"/>
      <c r="E1" s="245"/>
      <c r="F1" s="245"/>
    </row>
    <row r="2" spans="1:6" x14ac:dyDescent="0.25">
      <c r="A2" s="265" t="str">
        <f>'Formato 1'!A2</f>
        <v>Sistema para el Desarrollo Integral de la Familia del Municipio de Moroleón, Gto.</v>
      </c>
      <c r="B2" s="266"/>
      <c r="C2" s="266"/>
      <c r="D2" s="266"/>
      <c r="E2" s="266"/>
      <c r="F2" s="267"/>
    </row>
    <row r="3" spans="1:6" x14ac:dyDescent="0.25">
      <c r="A3" s="262" t="s">
        <v>512</v>
      </c>
      <c r="B3" s="263"/>
      <c r="C3" s="263"/>
      <c r="D3" s="263"/>
      <c r="E3" s="263"/>
      <c r="F3" s="264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AF40-83DE-4764-A12C-156200319E22}">
  <dimension ref="A1:F17283"/>
  <sheetViews>
    <sheetView topLeftCell="B67" workbookViewId="0">
      <selection activeCell="E77" sqref="E77"/>
    </sheetView>
  </sheetViews>
  <sheetFormatPr baseColWidth="10" defaultColWidth="14.7109375" defaultRowHeight="15" zeroHeight="1" x14ac:dyDescent="0.25"/>
  <cols>
    <col min="1" max="1" width="78" style="175" customWidth="1"/>
    <col min="2" max="2" width="19.5703125" customWidth="1"/>
    <col min="3" max="3" width="18.28515625" customWidth="1"/>
    <col min="4" max="4" width="75.5703125" style="175" customWidth="1"/>
    <col min="5" max="5" width="20" customWidth="1"/>
    <col min="6" max="6" width="20.7109375" customWidth="1"/>
  </cols>
  <sheetData>
    <row r="1" spans="1:6" s="61" customFormat="1" ht="37.5" customHeight="1" x14ac:dyDescent="0.25">
      <c r="A1" s="268" t="s">
        <v>0</v>
      </c>
      <c r="B1" s="268"/>
      <c r="C1" s="268"/>
      <c r="D1" s="268"/>
      <c r="E1" s="268"/>
      <c r="F1" s="268"/>
    </row>
    <row r="2" spans="1:6" x14ac:dyDescent="0.25">
      <c r="A2" s="265" t="s">
        <v>598</v>
      </c>
      <c r="B2" s="266"/>
      <c r="C2" s="266"/>
      <c r="D2" s="266"/>
      <c r="E2" s="266"/>
      <c r="F2" s="267"/>
    </row>
    <row r="3" spans="1:6" x14ac:dyDescent="0.25">
      <c r="A3" s="262" t="s">
        <v>1</v>
      </c>
      <c r="B3" s="263"/>
      <c r="C3" s="263"/>
      <c r="D3" s="263"/>
      <c r="E3" s="263"/>
      <c r="F3" s="264"/>
    </row>
    <row r="4" spans="1:6" x14ac:dyDescent="0.25">
      <c r="A4" s="262" t="s">
        <v>614</v>
      </c>
      <c r="B4" s="263"/>
      <c r="C4" s="263"/>
      <c r="D4" s="263"/>
      <c r="E4" s="263"/>
      <c r="F4" s="264"/>
    </row>
    <row r="5" spans="1:6" x14ac:dyDescent="0.25">
      <c r="A5" s="256" t="s">
        <v>2</v>
      </c>
      <c r="B5" s="257"/>
      <c r="C5" s="257"/>
      <c r="D5" s="257"/>
      <c r="E5" s="257"/>
      <c r="F5" s="258"/>
    </row>
    <row r="6" spans="1:6" ht="30" x14ac:dyDescent="0.25">
      <c r="A6" s="40" t="s">
        <v>3</v>
      </c>
      <c r="B6" s="41">
        <v>2024</v>
      </c>
      <c r="C6" s="1" t="s">
        <v>599</v>
      </c>
      <c r="D6" s="42" t="s">
        <v>4</v>
      </c>
      <c r="E6" s="41">
        <v>2024</v>
      </c>
      <c r="F6" s="1" t="s">
        <v>599</v>
      </c>
    </row>
    <row r="7" spans="1:6" x14ac:dyDescent="0.25">
      <c r="A7" s="2" t="s">
        <v>5</v>
      </c>
      <c r="B7" s="45"/>
      <c r="C7" s="45"/>
      <c r="D7" s="160" t="s">
        <v>6</v>
      </c>
      <c r="E7" s="45"/>
      <c r="F7" s="45"/>
    </row>
    <row r="8" spans="1:6" x14ac:dyDescent="0.25">
      <c r="A8" s="2" t="s">
        <v>7</v>
      </c>
      <c r="B8" s="45"/>
      <c r="C8" s="45"/>
      <c r="D8" s="160" t="s">
        <v>8</v>
      </c>
      <c r="E8" s="45"/>
      <c r="F8" s="45"/>
    </row>
    <row r="9" spans="1:6" x14ac:dyDescent="0.25">
      <c r="A9" s="46" t="s">
        <v>9</v>
      </c>
      <c r="B9" s="161">
        <f>SUM(B10:B16)</f>
        <v>1397632.2</v>
      </c>
      <c r="C9" s="161">
        <f>SUM(C10:C16)</f>
        <v>1923050.56</v>
      </c>
      <c r="D9" s="162" t="s">
        <v>10</v>
      </c>
      <c r="E9" s="161">
        <f>SUM(E10:E18)</f>
        <v>912706.47</v>
      </c>
      <c r="F9" s="161">
        <f>SUM(F10:F18)</f>
        <v>875893.12000000011</v>
      </c>
    </row>
    <row r="10" spans="1:6" x14ac:dyDescent="0.25">
      <c r="A10" s="48" t="s">
        <v>11</v>
      </c>
      <c r="B10" s="163">
        <v>0</v>
      </c>
      <c r="C10" s="163">
        <v>0</v>
      </c>
      <c r="D10" s="164" t="s">
        <v>12</v>
      </c>
      <c r="E10" s="232">
        <v>56550.73</v>
      </c>
      <c r="F10" s="232">
        <v>56550.73</v>
      </c>
    </row>
    <row r="11" spans="1:6" x14ac:dyDescent="0.25">
      <c r="A11" s="48" t="s">
        <v>13</v>
      </c>
      <c r="B11" s="231">
        <v>1397632.2</v>
      </c>
      <c r="C11" s="163">
        <v>1923050.56</v>
      </c>
      <c r="D11" s="164" t="s">
        <v>14</v>
      </c>
      <c r="E11" s="232">
        <v>83200.210000000006</v>
      </c>
      <c r="F11" s="232">
        <v>83200.210000000006</v>
      </c>
    </row>
    <row r="12" spans="1:6" x14ac:dyDescent="0.25">
      <c r="A12" s="48" t="s">
        <v>15</v>
      </c>
      <c r="B12" s="163">
        <v>0</v>
      </c>
      <c r="C12" s="163">
        <v>0</v>
      </c>
      <c r="D12" s="164" t="s">
        <v>16</v>
      </c>
      <c r="E12" s="232">
        <v>0</v>
      </c>
      <c r="F12" s="232">
        <v>0</v>
      </c>
    </row>
    <row r="13" spans="1:6" x14ac:dyDescent="0.25">
      <c r="A13" s="48" t="s">
        <v>17</v>
      </c>
      <c r="B13" s="163">
        <v>0</v>
      </c>
      <c r="C13" s="163">
        <v>0</v>
      </c>
      <c r="D13" s="164" t="s">
        <v>18</v>
      </c>
      <c r="E13" s="232">
        <v>0</v>
      </c>
      <c r="F13" s="232">
        <v>0</v>
      </c>
    </row>
    <row r="14" spans="1:6" x14ac:dyDescent="0.25">
      <c r="A14" s="48" t="s">
        <v>19</v>
      </c>
      <c r="B14" s="163">
        <v>0</v>
      </c>
      <c r="C14" s="163">
        <v>0</v>
      </c>
      <c r="D14" s="164" t="s">
        <v>20</v>
      </c>
      <c r="E14" s="232">
        <v>0</v>
      </c>
      <c r="F14" s="232">
        <v>0</v>
      </c>
    </row>
    <row r="15" spans="1:6" x14ac:dyDescent="0.25">
      <c r="A15" s="48" t="s">
        <v>21</v>
      </c>
      <c r="B15" s="163">
        <v>0</v>
      </c>
      <c r="C15" s="163">
        <v>0</v>
      </c>
      <c r="D15" s="164" t="s">
        <v>22</v>
      </c>
      <c r="E15" s="232">
        <v>0</v>
      </c>
      <c r="F15" s="232">
        <v>0</v>
      </c>
    </row>
    <row r="16" spans="1:6" x14ac:dyDescent="0.25">
      <c r="A16" s="48" t="s">
        <v>23</v>
      </c>
      <c r="B16" s="163">
        <v>0</v>
      </c>
      <c r="C16" s="163">
        <v>0</v>
      </c>
      <c r="D16" s="164" t="s">
        <v>24</v>
      </c>
      <c r="E16" s="232">
        <v>772955.53</v>
      </c>
      <c r="F16" s="232">
        <v>736142.18</v>
      </c>
    </row>
    <row r="17" spans="1:6" x14ac:dyDescent="0.25">
      <c r="A17" s="46" t="s">
        <v>25</v>
      </c>
      <c r="B17" s="161">
        <f>SUM(B18:B24)</f>
        <v>837829.77</v>
      </c>
      <c r="C17" s="161">
        <f>SUM(C18:C24)</f>
        <v>859844.42</v>
      </c>
      <c r="D17" s="164" t="s">
        <v>26</v>
      </c>
      <c r="E17" s="232">
        <v>0</v>
      </c>
      <c r="F17" s="232">
        <v>0</v>
      </c>
    </row>
    <row r="18" spans="1:6" x14ac:dyDescent="0.25">
      <c r="A18" s="48" t="s">
        <v>27</v>
      </c>
      <c r="B18" s="163">
        <v>0</v>
      </c>
      <c r="C18" s="163">
        <v>0</v>
      </c>
      <c r="D18" s="164" t="s">
        <v>28</v>
      </c>
      <c r="E18" s="232">
        <v>0</v>
      </c>
      <c r="F18" s="232">
        <v>0</v>
      </c>
    </row>
    <row r="19" spans="1:6" x14ac:dyDescent="0.25">
      <c r="A19" s="48" t="s">
        <v>29</v>
      </c>
      <c r="B19" s="231">
        <v>785823.76</v>
      </c>
      <c r="C19" s="231">
        <v>807838.41</v>
      </c>
      <c r="D19" s="162" t="s">
        <v>30</v>
      </c>
      <c r="E19" s="161">
        <f>SUM(E20:E22)</f>
        <v>0</v>
      </c>
      <c r="F19" s="161">
        <f>SUM(F20:F22)</f>
        <v>0</v>
      </c>
    </row>
    <row r="20" spans="1:6" x14ac:dyDescent="0.25">
      <c r="A20" s="48" t="s">
        <v>31</v>
      </c>
      <c r="B20" s="231">
        <v>52006.01</v>
      </c>
      <c r="C20" s="231">
        <v>52006.01</v>
      </c>
      <c r="D20" s="164" t="s">
        <v>32</v>
      </c>
      <c r="E20" s="163">
        <v>0</v>
      </c>
      <c r="F20" s="163">
        <v>0</v>
      </c>
    </row>
    <row r="21" spans="1:6" x14ac:dyDescent="0.25">
      <c r="A21" s="48" t="s">
        <v>33</v>
      </c>
      <c r="B21" s="163">
        <v>0</v>
      </c>
      <c r="C21" s="163">
        <v>0</v>
      </c>
      <c r="D21" s="164" t="s">
        <v>34</v>
      </c>
      <c r="E21" s="163">
        <v>0</v>
      </c>
      <c r="F21" s="163">
        <v>0</v>
      </c>
    </row>
    <row r="22" spans="1:6" x14ac:dyDescent="0.25">
      <c r="A22" s="48" t="s">
        <v>35</v>
      </c>
      <c r="B22" s="163">
        <v>0</v>
      </c>
      <c r="C22" s="163">
        <v>0</v>
      </c>
      <c r="D22" s="164" t="s">
        <v>36</v>
      </c>
      <c r="E22" s="163">
        <v>0</v>
      </c>
      <c r="F22" s="163">
        <v>0</v>
      </c>
    </row>
    <row r="23" spans="1:6" x14ac:dyDescent="0.25">
      <c r="A23" s="48" t="s">
        <v>37</v>
      </c>
      <c r="B23" s="163">
        <v>0</v>
      </c>
      <c r="C23" s="163">
        <v>0</v>
      </c>
      <c r="D23" s="162" t="s">
        <v>38</v>
      </c>
      <c r="E23" s="161">
        <f>E24+E25</f>
        <v>0</v>
      </c>
      <c r="F23" s="161">
        <f>F24+F25</f>
        <v>0</v>
      </c>
    </row>
    <row r="24" spans="1:6" x14ac:dyDescent="0.25">
      <c r="A24" s="48" t="s">
        <v>39</v>
      </c>
      <c r="B24" s="163">
        <v>0</v>
      </c>
      <c r="C24" s="163">
        <v>0</v>
      </c>
      <c r="D24" s="164" t="s">
        <v>40</v>
      </c>
      <c r="E24" s="163">
        <v>0</v>
      </c>
      <c r="F24" s="163">
        <v>0</v>
      </c>
    </row>
    <row r="25" spans="1:6" x14ac:dyDescent="0.25">
      <c r="A25" s="46" t="s">
        <v>41</v>
      </c>
      <c r="B25" s="161">
        <f>SUM(B26:B30)</f>
        <v>12540.76</v>
      </c>
      <c r="C25" s="161">
        <f>SUM(C26:C30)</f>
        <v>0</v>
      </c>
      <c r="D25" s="164" t="s">
        <v>42</v>
      </c>
      <c r="E25" s="163">
        <v>0</v>
      </c>
      <c r="F25" s="163">
        <v>0</v>
      </c>
    </row>
    <row r="26" spans="1:6" x14ac:dyDescent="0.25">
      <c r="A26" s="48" t="s">
        <v>43</v>
      </c>
      <c r="B26" s="163">
        <v>12540.76</v>
      </c>
      <c r="C26" s="163">
        <v>0</v>
      </c>
      <c r="D26" s="162" t="s">
        <v>44</v>
      </c>
      <c r="E26" s="163">
        <v>0</v>
      </c>
      <c r="F26" s="163">
        <v>0</v>
      </c>
    </row>
    <row r="27" spans="1:6" x14ac:dyDescent="0.25">
      <c r="A27" s="48" t="s">
        <v>45</v>
      </c>
      <c r="B27" s="163">
        <v>0</v>
      </c>
      <c r="C27" s="163">
        <v>0</v>
      </c>
      <c r="D27" s="162" t="s">
        <v>46</v>
      </c>
      <c r="E27" s="161">
        <f>SUM(E28:E30)</f>
        <v>0</v>
      </c>
      <c r="F27" s="161">
        <f>SUM(F28:F30)</f>
        <v>0</v>
      </c>
    </row>
    <row r="28" spans="1:6" x14ac:dyDescent="0.25">
      <c r="A28" s="48" t="s">
        <v>47</v>
      </c>
      <c r="B28" s="163">
        <v>0</v>
      </c>
      <c r="C28" s="163">
        <v>0</v>
      </c>
      <c r="D28" s="164" t="s">
        <v>48</v>
      </c>
      <c r="E28" s="163">
        <v>0</v>
      </c>
      <c r="F28" s="163">
        <v>0</v>
      </c>
    </row>
    <row r="29" spans="1:6" x14ac:dyDescent="0.25">
      <c r="A29" s="48" t="s">
        <v>49</v>
      </c>
      <c r="B29" s="163">
        <v>0</v>
      </c>
      <c r="C29" s="163">
        <v>0</v>
      </c>
      <c r="D29" s="164" t="s">
        <v>50</v>
      </c>
      <c r="E29" s="163">
        <v>0</v>
      </c>
      <c r="F29" s="163">
        <v>0</v>
      </c>
    </row>
    <row r="30" spans="1:6" x14ac:dyDescent="0.25">
      <c r="A30" s="48" t="s">
        <v>51</v>
      </c>
      <c r="B30" s="163">
        <v>0</v>
      </c>
      <c r="C30" s="163">
        <v>0</v>
      </c>
      <c r="D30" s="164" t="s">
        <v>52</v>
      </c>
      <c r="E30" s="163">
        <v>0</v>
      </c>
      <c r="F30" s="163">
        <v>0</v>
      </c>
    </row>
    <row r="31" spans="1:6" x14ac:dyDescent="0.25">
      <c r="A31" s="46" t="s">
        <v>53</v>
      </c>
      <c r="B31" s="161">
        <f>SUM(B32:B36)</f>
        <v>0</v>
      </c>
      <c r="C31" s="161">
        <f>SUM(C32:C36)</f>
        <v>0</v>
      </c>
      <c r="D31" s="162" t="s">
        <v>54</v>
      </c>
      <c r="E31" s="161">
        <f>SUM(E32:E37)</f>
        <v>0</v>
      </c>
      <c r="F31" s="161">
        <f>SUM(F32:F37)</f>
        <v>0</v>
      </c>
    </row>
    <row r="32" spans="1:6" x14ac:dyDescent="0.25">
      <c r="A32" s="48" t="s">
        <v>55</v>
      </c>
      <c r="B32" s="163">
        <v>0</v>
      </c>
      <c r="C32" s="163">
        <v>0</v>
      </c>
      <c r="D32" s="164" t="s">
        <v>56</v>
      </c>
      <c r="E32" s="161">
        <v>0</v>
      </c>
      <c r="F32" s="161">
        <v>0</v>
      </c>
    </row>
    <row r="33" spans="1:6" x14ac:dyDescent="0.25">
      <c r="A33" s="48" t="s">
        <v>57</v>
      </c>
      <c r="B33" s="163">
        <v>0</v>
      </c>
      <c r="C33" s="163">
        <v>0</v>
      </c>
      <c r="D33" s="164" t="s">
        <v>58</v>
      </c>
      <c r="E33" s="163">
        <v>0</v>
      </c>
      <c r="F33" s="163">
        <v>0</v>
      </c>
    </row>
    <row r="34" spans="1:6" x14ac:dyDescent="0.25">
      <c r="A34" s="48" t="s">
        <v>59</v>
      </c>
      <c r="B34" s="163">
        <v>0</v>
      </c>
      <c r="C34" s="163">
        <v>0</v>
      </c>
      <c r="D34" s="164" t="s">
        <v>60</v>
      </c>
      <c r="E34" s="163">
        <v>0</v>
      </c>
      <c r="F34" s="163">
        <v>0</v>
      </c>
    </row>
    <row r="35" spans="1:6" x14ac:dyDescent="0.25">
      <c r="A35" s="48" t="s">
        <v>61</v>
      </c>
      <c r="B35" s="163">
        <v>0</v>
      </c>
      <c r="C35" s="163">
        <v>0</v>
      </c>
      <c r="D35" s="164" t="s">
        <v>62</v>
      </c>
      <c r="E35" s="163">
        <v>0</v>
      </c>
      <c r="F35" s="163">
        <v>0</v>
      </c>
    </row>
    <row r="36" spans="1:6" x14ac:dyDescent="0.25">
      <c r="A36" s="48" t="s">
        <v>63</v>
      </c>
      <c r="B36" s="163">
        <v>0</v>
      </c>
      <c r="C36" s="163">
        <v>0</v>
      </c>
      <c r="D36" s="164" t="s">
        <v>64</v>
      </c>
      <c r="E36" s="163">
        <v>0</v>
      </c>
      <c r="F36" s="163">
        <v>0</v>
      </c>
    </row>
    <row r="37" spans="1:6" x14ac:dyDescent="0.25">
      <c r="A37" s="46" t="s">
        <v>65</v>
      </c>
      <c r="B37" s="163">
        <v>0</v>
      </c>
      <c r="C37" s="163">
        <v>0</v>
      </c>
      <c r="D37" s="164" t="s">
        <v>66</v>
      </c>
      <c r="E37" s="163">
        <v>0</v>
      </c>
      <c r="F37" s="163">
        <v>0</v>
      </c>
    </row>
    <row r="38" spans="1:6" x14ac:dyDescent="0.25">
      <c r="A38" s="46" t="s">
        <v>600</v>
      </c>
      <c r="B38" s="161">
        <f>SUM(B39:B40)</f>
        <v>0</v>
      </c>
      <c r="C38" s="161">
        <f>SUM(C39:C40)</f>
        <v>0</v>
      </c>
      <c r="D38" s="162" t="s">
        <v>68</v>
      </c>
      <c r="E38" s="161">
        <f>SUM(E39:E41)</f>
        <v>0</v>
      </c>
      <c r="F38" s="161">
        <f>SUM(F39:F41)</f>
        <v>0</v>
      </c>
    </row>
    <row r="39" spans="1:6" x14ac:dyDescent="0.25">
      <c r="A39" s="48" t="s">
        <v>69</v>
      </c>
      <c r="B39" s="163">
        <v>0</v>
      </c>
      <c r="C39" s="163">
        <v>0</v>
      </c>
      <c r="D39" s="164" t="s">
        <v>70</v>
      </c>
      <c r="E39" s="163">
        <v>0</v>
      </c>
      <c r="F39" s="163">
        <v>0</v>
      </c>
    </row>
    <row r="40" spans="1:6" x14ac:dyDescent="0.25">
      <c r="A40" s="48" t="s">
        <v>71</v>
      </c>
      <c r="B40" s="163">
        <v>0</v>
      </c>
      <c r="C40" s="163">
        <v>0</v>
      </c>
      <c r="D40" s="164" t="s">
        <v>72</v>
      </c>
      <c r="E40" s="163">
        <v>0</v>
      </c>
      <c r="F40" s="163">
        <v>0</v>
      </c>
    </row>
    <row r="41" spans="1:6" x14ac:dyDescent="0.25">
      <c r="A41" s="46" t="s">
        <v>73</v>
      </c>
      <c r="B41" s="161">
        <f>SUM(B42:B45)</f>
        <v>0</v>
      </c>
      <c r="C41" s="161">
        <f>SUM(C42:C45)</f>
        <v>0</v>
      </c>
      <c r="D41" s="164" t="s">
        <v>74</v>
      </c>
      <c r="E41" s="163">
        <v>0</v>
      </c>
      <c r="F41" s="163">
        <v>0</v>
      </c>
    </row>
    <row r="42" spans="1:6" x14ac:dyDescent="0.25">
      <c r="A42" s="48" t="s">
        <v>75</v>
      </c>
      <c r="B42" s="163">
        <v>0</v>
      </c>
      <c r="C42" s="163">
        <v>0</v>
      </c>
      <c r="D42" s="162" t="s">
        <v>76</v>
      </c>
      <c r="E42" s="161">
        <f>SUM(E43:E45)</f>
        <v>0</v>
      </c>
      <c r="F42" s="161">
        <f>SUM(F43:F45)</f>
        <v>0</v>
      </c>
    </row>
    <row r="43" spans="1:6" x14ac:dyDescent="0.25">
      <c r="A43" s="48" t="s">
        <v>77</v>
      </c>
      <c r="B43" s="163">
        <v>0</v>
      </c>
      <c r="C43" s="163">
        <v>0</v>
      </c>
      <c r="D43" s="164" t="s">
        <v>78</v>
      </c>
      <c r="E43" s="163">
        <v>0</v>
      </c>
      <c r="F43" s="163">
        <v>0</v>
      </c>
    </row>
    <row r="44" spans="1:6" x14ac:dyDescent="0.25">
      <c r="A44" s="48" t="s">
        <v>79</v>
      </c>
      <c r="B44" s="163">
        <v>0</v>
      </c>
      <c r="C44" s="163">
        <v>0</v>
      </c>
      <c r="D44" s="164" t="s">
        <v>80</v>
      </c>
      <c r="E44" s="163">
        <v>0</v>
      </c>
      <c r="F44" s="163">
        <v>0</v>
      </c>
    </row>
    <row r="45" spans="1:6" x14ac:dyDescent="0.25">
      <c r="A45" s="48" t="s">
        <v>81</v>
      </c>
      <c r="B45" s="163">
        <v>0</v>
      </c>
      <c r="C45" s="163">
        <v>0</v>
      </c>
      <c r="D45" s="164" t="s">
        <v>82</v>
      </c>
      <c r="E45" s="163">
        <v>0</v>
      </c>
      <c r="F45" s="163">
        <v>0</v>
      </c>
    </row>
    <row r="46" spans="1:6" x14ac:dyDescent="0.25">
      <c r="A46" s="45"/>
      <c r="B46" s="165"/>
      <c r="C46" s="165"/>
      <c r="D46" s="166"/>
      <c r="E46" s="165">
        <v>0</v>
      </c>
      <c r="F46" s="165">
        <v>0</v>
      </c>
    </row>
    <row r="47" spans="1:6" x14ac:dyDescent="0.25">
      <c r="A47" s="3" t="s">
        <v>83</v>
      </c>
      <c r="B47" s="167">
        <f>B9+B17+B25+B31+B37+B38+B41</f>
        <v>2248002.7299999995</v>
      </c>
      <c r="C47" s="167">
        <f>C9+C17+C25+C31+C37+C38+C41</f>
        <v>2782894.98</v>
      </c>
      <c r="D47" s="168" t="s">
        <v>84</v>
      </c>
      <c r="E47" s="167">
        <f>E9+E19+E23+E26+E27+E31+E38+E42</f>
        <v>912706.47</v>
      </c>
      <c r="F47" s="167">
        <f>F9+F19+F23+F26+F27+F31+F38+F42</f>
        <v>875893.12000000011</v>
      </c>
    </row>
    <row r="48" spans="1:6" x14ac:dyDescent="0.25">
      <c r="A48" s="45"/>
      <c r="B48" s="165"/>
      <c r="C48" s="165"/>
      <c r="D48" s="166"/>
      <c r="E48" s="165"/>
      <c r="F48" s="165"/>
    </row>
    <row r="49" spans="1:6" x14ac:dyDescent="0.25">
      <c r="A49" s="2" t="s">
        <v>85</v>
      </c>
      <c r="B49" s="165"/>
      <c r="C49" s="165"/>
      <c r="D49" s="168" t="s">
        <v>86</v>
      </c>
      <c r="E49" s="165"/>
      <c r="F49" s="165"/>
    </row>
    <row r="50" spans="1:6" x14ac:dyDescent="0.25">
      <c r="A50" s="46" t="s">
        <v>87</v>
      </c>
      <c r="B50" s="163">
        <v>0</v>
      </c>
      <c r="C50" s="163">
        <v>0</v>
      </c>
      <c r="D50" s="162" t="s">
        <v>88</v>
      </c>
      <c r="E50" s="163">
        <v>0</v>
      </c>
      <c r="F50" s="163">
        <v>0</v>
      </c>
    </row>
    <row r="51" spans="1:6" x14ac:dyDescent="0.25">
      <c r="A51" s="46" t="s">
        <v>89</v>
      </c>
      <c r="B51" s="163">
        <v>0</v>
      </c>
      <c r="C51" s="163">
        <v>0</v>
      </c>
      <c r="D51" s="162" t="s">
        <v>90</v>
      </c>
      <c r="E51" s="163">
        <v>0</v>
      </c>
      <c r="F51" s="163">
        <v>0</v>
      </c>
    </row>
    <row r="52" spans="1:6" x14ac:dyDescent="0.25">
      <c r="A52" s="46" t="s">
        <v>91</v>
      </c>
      <c r="B52" s="231">
        <v>3480939.85</v>
      </c>
      <c r="C52" s="232">
        <v>3480939.85</v>
      </c>
      <c r="D52" s="162" t="s">
        <v>92</v>
      </c>
      <c r="E52" s="163">
        <v>0</v>
      </c>
      <c r="F52" s="163">
        <v>0</v>
      </c>
    </row>
    <row r="53" spans="1:6" x14ac:dyDescent="0.25">
      <c r="A53" s="46" t="s">
        <v>93</v>
      </c>
      <c r="B53" s="231">
        <v>3508684.97</v>
      </c>
      <c r="C53" s="232">
        <v>3070868.99</v>
      </c>
      <c r="D53" s="162" t="s">
        <v>94</v>
      </c>
      <c r="E53" s="163">
        <v>0</v>
      </c>
      <c r="F53" s="163">
        <v>0</v>
      </c>
    </row>
    <row r="54" spans="1:6" x14ac:dyDescent="0.25">
      <c r="A54" s="46" t="s">
        <v>95</v>
      </c>
      <c r="B54" s="231">
        <v>66413</v>
      </c>
      <c r="C54" s="232">
        <v>66413</v>
      </c>
      <c r="D54" s="162" t="s">
        <v>96</v>
      </c>
      <c r="E54" s="163">
        <v>0</v>
      </c>
      <c r="F54" s="163">
        <v>0</v>
      </c>
    </row>
    <row r="55" spans="1:6" x14ac:dyDescent="0.25">
      <c r="A55" s="46" t="s">
        <v>97</v>
      </c>
      <c r="B55" s="231">
        <v>-2949620.97</v>
      </c>
      <c r="C55" s="232">
        <v>-2495517.08</v>
      </c>
      <c r="D55" s="169" t="s">
        <v>98</v>
      </c>
      <c r="E55" s="163">
        <v>0</v>
      </c>
      <c r="F55" s="163">
        <v>0</v>
      </c>
    </row>
    <row r="56" spans="1:6" x14ac:dyDescent="0.25">
      <c r="A56" s="46" t="s">
        <v>99</v>
      </c>
      <c r="B56" s="163">
        <v>0</v>
      </c>
      <c r="C56" s="163">
        <v>0</v>
      </c>
      <c r="D56" s="166"/>
      <c r="E56" s="165"/>
      <c r="F56" s="165"/>
    </row>
    <row r="57" spans="1:6" x14ac:dyDescent="0.25">
      <c r="A57" s="46" t="s">
        <v>100</v>
      </c>
      <c r="B57" s="163">
        <v>0</v>
      </c>
      <c r="C57" s="163">
        <v>0</v>
      </c>
      <c r="D57" s="168" t="s">
        <v>101</v>
      </c>
      <c r="E57" s="167">
        <f>SUM(E50:E55)</f>
        <v>0</v>
      </c>
      <c r="F57" s="167">
        <f>SUM(F50:F55)</f>
        <v>0</v>
      </c>
    </row>
    <row r="58" spans="1:6" x14ac:dyDescent="0.25">
      <c r="A58" s="46" t="s">
        <v>102</v>
      </c>
      <c r="B58" s="163">
        <v>0</v>
      </c>
      <c r="C58" s="163">
        <v>0</v>
      </c>
      <c r="D58" s="166"/>
      <c r="E58" s="165"/>
      <c r="F58" s="165"/>
    </row>
    <row r="59" spans="1:6" x14ac:dyDescent="0.25">
      <c r="A59" s="45"/>
      <c r="B59" s="165"/>
      <c r="C59" s="165"/>
      <c r="D59" s="168" t="s">
        <v>103</v>
      </c>
      <c r="E59" s="167">
        <f>E47+E57</f>
        <v>912706.47</v>
      </c>
      <c r="F59" s="167">
        <f>F47+F57</f>
        <v>875893.12000000011</v>
      </c>
    </row>
    <row r="60" spans="1:6" x14ac:dyDescent="0.25">
      <c r="A60" s="3" t="s">
        <v>104</v>
      </c>
      <c r="B60" s="167">
        <f>SUM(B50:B58)</f>
        <v>4106416.85</v>
      </c>
      <c r="C60" s="167">
        <f>SUM(C50:C58)</f>
        <v>4122704.76</v>
      </c>
      <c r="D60" s="166"/>
      <c r="E60" s="165"/>
      <c r="F60" s="165"/>
    </row>
    <row r="61" spans="1:6" x14ac:dyDescent="0.25">
      <c r="A61" s="45"/>
      <c r="B61" s="165"/>
      <c r="C61" s="165"/>
      <c r="D61" s="170" t="s">
        <v>105</v>
      </c>
      <c r="E61" s="165"/>
      <c r="F61" s="165"/>
    </row>
    <row r="62" spans="1:6" x14ac:dyDescent="0.25">
      <c r="A62" s="3" t="s">
        <v>106</v>
      </c>
      <c r="B62" s="167">
        <f>SUM(B47+B60)</f>
        <v>6354419.5800000001</v>
      </c>
      <c r="C62" s="167">
        <f>SUM(C47+C60)</f>
        <v>6905599.7400000002</v>
      </c>
      <c r="D62" s="166"/>
      <c r="E62" s="165"/>
      <c r="F62" s="165"/>
    </row>
    <row r="63" spans="1:6" x14ac:dyDescent="0.25">
      <c r="A63" s="45"/>
      <c r="B63" s="171"/>
      <c r="C63" s="171"/>
      <c r="D63" s="172" t="s">
        <v>107</v>
      </c>
      <c r="E63" s="161">
        <f>SUM(E64:E66)</f>
        <v>3450592.37</v>
      </c>
      <c r="F63" s="161">
        <f>SUM(F64:F66)</f>
        <v>3450592.37</v>
      </c>
    </row>
    <row r="64" spans="1:6" x14ac:dyDescent="0.25">
      <c r="A64" s="45"/>
      <c r="B64" s="171"/>
      <c r="C64" s="171"/>
      <c r="D64" s="162" t="s">
        <v>108</v>
      </c>
      <c r="E64" s="232">
        <v>0</v>
      </c>
      <c r="F64" s="163">
        <v>0</v>
      </c>
    </row>
    <row r="65" spans="1:6" x14ac:dyDescent="0.25">
      <c r="A65" s="45"/>
      <c r="B65" s="171"/>
      <c r="C65" s="171"/>
      <c r="D65" s="169" t="s">
        <v>109</v>
      </c>
      <c r="E65" s="232">
        <v>3336498.58</v>
      </c>
      <c r="F65" s="163">
        <v>3336498.58</v>
      </c>
    </row>
    <row r="66" spans="1:6" x14ac:dyDescent="0.25">
      <c r="A66" s="45"/>
      <c r="B66" s="171"/>
      <c r="C66" s="171"/>
      <c r="D66" s="162" t="s">
        <v>110</v>
      </c>
      <c r="E66" s="232">
        <v>114093.79</v>
      </c>
      <c r="F66" s="163">
        <v>114093.79</v>
      </c>
    </row>
    <row r="67" spans="1:6" x14ac:dyDescent="0.25">
      <c r="A67" s="45"/>
      <c r="B67" s="171"/>
      <c r="C67" s="171"/>
      <c r="D67" s="166"/>
      <c r="E67" s="165"/>
      <c r="F67" s="165"/>
    </row>
    <row r="68" spans="1:6" x14ac:dyDescent="0.25">
      <c r="A68" s="45"/>
      <c r="B68" s="171"/>
      <c r="C68" s="171"/>
      <c r="D68" s="172" t="s">
        <v>111</v>
      </c>
      <c r="E68" s="161">
        <f>SUM(E69:E73)</f>
        <v>2598509.67</v>
      </c>
      <c r="F68" s="161">
        <f>SUM(F69:F73)</f>
        <v>2579114.6500000004</v>
      </c>
    </row>
    <row r="69" spans="1:6" x14ac:dyDescent="0.25">
      <c r="A69" s="53"/>
      <c r="B69" s="171"/>
      <c r="C69" s="171"/>
      <c r="D69" s="162" t="s">
        <v>112</v>
      </c>
      <c r="E69" s="163">
        <v>19141.89</v>
      </c>
      <c r="F69" s="232">
        <v>345090.01</v>
      </c>
    </row>
    <row r="70" spans="1:6" x14ac:dyDescent="0.25">
      <c r="A70" s="53"/>
      <c r="B70" s="171"/>
      <c r="C70" s="171"/>
      <c r="D70" s="162" t="s">
        <v>113</v>
      </c>
      <c r="E70" s="163">
        <v>2579367.7799999998</v>
      </c>
      <c r="F70" s="232">
        <v>2234024.64</v>
      </c>
    </row>
    <row r="71" spans="1:6" x14ac:dyDescent="0.25">
      <c r="A71" s="53"/>
      <c r="B71" s="171"/>
      <c r="C71" s="171"/>
      <c r="D71" s="162" t="s">
        <v>114</v>
      </c>
      <c r="E71" s="163">
        <v>0</v>
      </c>
      <c r="F71" s="163">
        <v>0</v>
      </c>
    </row>
    <row r="72" spans="1:6" x14ac:dyDescent="0.25">
      <c r="A72" s="53"/>
      <c r="B72" s="171"/>
      <c r="C72" s="171"/>
      <c r="D72" s="162" t="s">
        <v>115</v>
      </c>
      <c r="E72" s="163">
        <v>0</v>
      </c>
      <c r="F72" s="163">
        <v>0</v>
      </c>
    </row>
    <row r="73" spans="1:6" x14ac:dyDescent="0.25">
      <c r="A73" s="53"/>
      <c r="B73" s="171"/>
      <c r="C73" s="171"/>
      <c r="D73" s="162" t="s">
        <v>116</v>
      </c>
      <c r="E73" s="163">
        <v>0</v>
      </c>
      <c r="F73" s="163">
        <v>0</v>
      </c>
    </row>
    <row r="74" spans="1:6" x14ac:dyDescent="0.25">
      <c r="A74" s="53"/>
      <c r="B74" s="171"/>
      <c r="C74" s="171"/>
      <c r="D74" s="166"/>
      <c r="E74" s="165"/>
      <c r="F74" s="165"/>
    </row>
    <row r="75" spans="1:6" x14ac:dyDescent="0.25">
      <c r="A75" s="53"/>
      <c r="B75" s="171"/>
      <c r="C75" s="171"/>
      <c r="D75" s="172" t="s">
        <v>117</v>
      </c>
      <c r="E75" s="161">
        <f>E76+E77</f>
        <v>0</v>
      </c>
      <c r="F75" s="161">
        <f>F76+F77</f>
        <v>0</v>
      </c>
    </row>
    <row r="76" spans="1:6" x14ac:dyDescent="0.25">
      <c r="A76" s="53"/>
      <c r="B76" s="171"/>
      <c r="C76" s="171"/>
      <c r="D76" s="162" t="s">
        <v>118</v>
      </c>
      <c r="E76" s="163">
        <v>0</v>
      </c>
      <c r="F76" s="163">
        <v>0</v>
      </c>
    </row>
    <row r="77" spans="1:6" x14ac:dyDescent="0.25">
      <c r="A77" s="53"/>
      <c r="B77" s="171"/>
      <c r="C77" s="171"/>
      <c r="D77" s="162" t="s">
        <v>119</v>
      </c>
      <c r="E77" s="163">
        <v>0</v>
      </c>
      <c r="F77" s="163">
        <v>0</v>
      </c>
    </row>
    <row r="78" spans="1:6" x14ac:dyDescent="0.25">
      <c r="A78" s="53"/>
      <c r="B78" s="171"/>
      <c r="C78" s="171"/>
      <c r="D78" s="166"/>
      <c r="E78" s="165"/>
      <c r="F78" s="165"/>
    </row>
    <row r="79" spans="1:6" x14ac:dyDescent="0.25">
      <c r="A79" s="53"/>
      <c r="B79" s="171"/>
      <c r="C79" s="171"/>
      <c r="D79" s="168" t="s">
        <v>120</v>
      </c>
      <c r="E79" s="167">
        <f>E63+E68+E75</f>
        <v>6049102.04</v>
      </c>
      <c r="F79" s="167">
        <f>F63+F68+F75</f>
        <v>6029707.0200000005</v>
      </c>
    </row>
    <row r="80" spans="1:6" x14ac:dyDescent="0.25">
      <c r="A80" s="53"/>
      <c r="B80" s="171"/>
      <c r="C80" s="171"/>
      <c r="D80" s="166"/>
      <c r="E80" s="165"/>
      <c r="F80" s="165"/>
    </row>
    <row r="81" spans="1:6" x14ac:dyDescent="0.25">
      <c r="A81" s="53"/>
      <c r="B81" s="171"/>
      <c r="C81" s="171"/>
      <c r="D81" s="168" t="s">
        <v>121</v>
      </c>
      <c r="E81" s="167">
        <f>E59+E79</f>
        <v>6961808.5099999998</v>
      </c>
      <c r="F81" s="167">
        <f>F59+F79</f>
        <v>6905600.1400000006</v>
      </c>
    </row>
    <row r="82" spans="1:6" x14ac:dyDescent="0.25">
      <c r="A82" s="54"/>
      <c r="B82" s="173"/>
      <c r="C82" s="173"/>
      <c r="D82" s="174"/>
      <c r="E82" s="56"/>
      <c r="F82" s="56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A9AB2436-CD95-4577-82E0-8B0BC2CBE9F3}"/>
    <dataValidation allowBlank="1" showInputMessage="1" showErrorMessage="1" prompt="31 de diciembre de 20XN-1 (e)" sqref="C6 F6" xr:uid="{04D39A69-17B3-48DA-AB96-0753763B3870}"/>
    <dataValidation type="decimal" allowBlank="1" showInputMessage="1" showErrorMessage="1" sqref="E42:F42 E78:F81 E47:F47 B17:C17 B25:C25 B31:C31 B38:C38 B41:C41 B59:C62 B9:C9 E9:F9 E19:F19 E23:F23 E27:F27 E31:F31 E38:F38 E56:F63 E67:F68 E74:F75 B46:C49" xr:uid="{24BCF33A-20B0-42A8-AE5E-E11295C3727D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934-4836-4E0D-8BAF-55D8FA30B372}">
  <dimension ref="A1:I45"/>
  <sheetViews>
    <sheetView topLeftCell="B1" workbookViewId="0">
      <selection activeCell="F18" sqref="F18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0" t="s">
        <v>122</v>
      </c>
      <c r="B1" s="270"/>
      <c r="C1" s="270"/>
      <c r="D1" s="270"/>
      <c r="E1" s="270"/>
      <c r="F1" s="270"/>
      <c r="G1" s="270"/>
      <c r="H1" s="270"/>
      <c r="I1" s="61"/>
    </row>
    <row r="2" spans="1:9" x14ac:dyDescent="0.25">
      <c r="A2" s="265" t="s">
        <v>598</v>
      </c>
      <c r="B2" s="266"/>
      <c r="C2" s="266"/>
      <c r="D2" s="266"/>
      <c r="E2" s="266"/>
      <c r="F2" s="266"/>
      <c r="G2" s="266"/>
      <c r="H2" s="267"/>
    </row>
    <row r="3" spans="1:9" x14ac:dyDescent="0.25">
      <c r="A3" s="262" t="s">
        <v>123</v>
      </c>
      <c r="B3" s="263"/>
      <c r="C3" s="263"/>
      <c r="D3" s="263"/>
      <c r="E3" s="263"/>
      <c r="F3" s="263"/>
      <c r="G3" s="263"/>
      <c r="H3" s="264"/>
    </row>
    <row r="4" spans="1:9" x14ac:dyDescent="0.25">
      <c r="A4" s="262" t="s">
        <v>615</v>
      </c>
      <c r="B4" s="263"/>
      <c r="C4" s="263"/>
      <c r="D4" s="263"/>
      <c r="E4" s="263"/>
      <c r="F4" s="263"/>
      <c r="G4" s="263"/>
      <c r="H4" s="264"/>
    </row>
    <row r="5" spans="1:9" x14ac:dyDescent="0.25">
      <c r="A5" s="256" t="s">
        <v>2</v>
      </c>
      <c r="B5" s="257"/>
      <c r="C5" s="257"/>
      <c r="D5" s="257"/>
      <c r="E5" s="257"/>
      <c r="F5" s="257"/>
      <c r="G5" s="257"/>
      <c r="H5" s="258"/>
    </row>
    <row r="6" spans="1:9" ht="45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  <c r="I6" s="176"/>
    </row>
    <row r="7" spans="1:9" x14ac:dyDescent="0.25">
      <c r="A7" s="53"/>
      <c r="B7" s="53"/>
      <c r="C7" s="53"/>
      <c r="D7" s="53"/>
      <c r="E7" s="53"/>
      <c r="F7" s="53"/>
      <c r="G7" s="53"/>
      <c r="H7" s="53"/>
      <c r="I7" s="176"/>
    </row>
    <row r="8" spans="1:9" x14ac:dyDescent="0.25">
      <c r="A8" s="8" t="s">
        <v>131</v>
      </c>
      <c r="B8" s="177">
        <f>B9+B13</f>
        <v>0</v>
      </c>
      <c r="C8" s="177">
        <f>C9+C13</f>
        <v>0</v>
      </c>
      <c r="D8" s="177">
        <f t="shared" ref="D8:H8" si="0">D9+D13</f>
        <v>0</v>
      </c>
      <c r="E8" s="177">
        <f t="shared" si="0"/>
        <v>0</v>
      </c>
      <c r="F8" s="177">
        <f>F9+F13</f>
        <v>0</v>
      </c>
      <c r="G8" s="177">
        <f t="shared" si="0"/>
        <v>0</v>
      </c>
      <c r="H8" s="177">
        <f t="shared" si="0"/>
        <v>0</v>
      </c>
    </row>
    <row r="9" spans="1:9" x14ac:dyDescent="0.25">
      <c r="A9" s="104" t="s">
        <v>132</v>
      </c>
      <c r="B9" s="178">
        <f>SUM(B10:B12)</f>
        <v>0</v>
      </c>
      <c r="C9" s="178">
        <f t="shared" ref="C9:H13" si="1">SUM(C10:C12)</f>
        <v>0</v>
      </c>
      <c r="D9" s="178">
        <f t="shared" si="1"/>
        <v>0</v>
      </c>
      <c r="E9" s="178">
        <f t="shared" si="1"/>
        <v>0</v>
      </c>
      <c r="F9" s="178">
        <f>B9+C9-D9+E9</f>
        <v>0</v>
      </c>
      <c r="G9" s="178">
        <f t="shared" si="1"/>
        <v>0</v>
      </c>
      <c r="H9" s="178">
        <f t="shared" si="1"/>
        <v>0</v>
      </c>
    </row>
    <row r="10" spans="1:9" x14ac:dyDescent="0.25">
      <c r="A10" s="105" t="s">
        <v>133</v>
      </c>
      <c r="B10" s="179">
        <v>0</v>
      </c>
      <c r="C10" s="179">
        <v>0</v>
      </c>
      <c r="D10" s="179">
        <v>0</v>
      </c>
      <c r="E10" s="179">
        <v>0</v>
      </c>
      <c r="F10" s="178">
        <f>B10+C10-D10+E10</f>
        <v>0</v>
      </c>
      <c r="G10" s="179">
        <v>0</v>
      </c>
      <c r="H10" s="179">
        <v>0</v>
      </c>
    </row>
    <row r="11" spans="1:9" x14ac:dyDescent="0.25">
      <c r="A11" s="105" t="s">
        <v>134</v>
      </c>
      <c r="B11" s="179">
        <v>0</v>
      </c>
      <c r="C11" s="178">
        <v>0</v>
      </c>
      <c r="D11" s="179">
        <v>0</v>
      </c>
      <c r="E11" s="179">
        <v>0</v>
      </c>
      <c r="F11" s="178">
        <f>B11+C11-D11+E11</f>
        <v>0</v>
      </c>
      <c r="G11" s="179">
        <v>0</v>
      </c>
      <c r="H11" s="178">
        <v>0</v>
      </c>
    </row>
    <row r="12" spans="1:9" x14ac:dyDescent="0.25">
      <c r="A12" s="105" t="s">
        <v>135</v>
      </c>
      <c r="B12" s="179">
        <v>0</v>
      </c>
      <c r="C12" s="178">
        <v>0</v>
      </c>
      <c r="D12" s="179">
        <v>0</v>
      </c>
      <c r="E12" s="179">
        <v>0</v>
      </c>
      <c r="F12" s="178">
        <f>B12+C12-D12+E12</f>
        <v>0</v>
      </c>
      <c r="G12" s="179">
        <v>0</v>
      </c>
      <c r="H12" s="178">
        <v>0</v>
      </c>
    </row>
    <row r="13" spans="1:9" x14ac:dyDescent="0.25">
      <c r="A13" s="104" t="s">
        <v>136</v>
      </c>
      <c r="B13" s="178">
        <f>SUM(B14:B16)</f>
        <v>0</v>
      </c>
      <c r="C13" s="178">
        <f t="shared" ref="C13:H13" si="2">SUM(C14:C16)</f>
        <v>0</v>
      </c>
      <c r="D13" s="178">
        <f t="shared" si="2"/>
        <v>0</v>
      </c>
      <c r="E13" s="178">
        <f t="shared" si="2"/>
        <v>0</v>
      </c>
      <c r="F13" s="178">
        <f t="shared" ref="F13" si="3">B13+C13-D13+E13</f>
        <v>0</v>
      </c>
      <c r="G13" s="178">
        <f t="shared" si="1"/>
        <v>0</v>
      </c>
      <c r="H13" s="178">
        <f t="shared" si="2"/>
        <v>0</v>
      </c>
    </row>
    <row r="14" spans="1:9" x14ac:dyDescent="0.25">
      <c r="A14" s="105" t="s">
        <v>137</v>
      </c>
      <c r="B14" s="179">
        <v>0</v>
      </c>
      <c r="C14" s="179">
        <v>0</v>
      </c>
      <c r="D14" s="179">
        <v>0</v>
      </c>
      <c r="E14" s="179">
        <v>0</v>
      </c>
      <c r="F14" s="178">
        <f>B14+C14-D14+E14</f>
        <v>0</v>
      </c>
      <c r="G14" s="178">
        <v>0</v>
      </c>
      <c r="H14" s="179">
        <v>0</v>
      </c>
    </row>
    <row r="15" spans="1:9" x14ac:dyDescent="0.25">
      <c r="A15" s="105" t="s">
        <v>138</v>
      </c>
      <c r="B15" s="179">
        <v>0</v>
      </c>
      <c r="C15" s="179">
        <v>0</v>
      </c>
      <c r="D15" s="179">
        <v>0</v>
      </c>
      <c r="E15" s="179">
        <v>0</v>
      </c>
      <c r="F15" s="178">
        <f>B15+C15-D15+E15</f>
        <v>0</v>
      </c>
      <c r="G15" s="178">
        <v>0</v>
      </c>
      <c r="H15" s="178">
        <v>0</v>
      </c>
    </row>
    <row r="16" spans="1:9" x14ac:dyDescent="0.25">
      <c r="A16" s="105" t="s">
        <v>139</v>
      </c>
      <c r="B16" s="179">
        <v>0</v>
      </c>
      <c r="C16" s="179">
        <v>0</v>
      </c>
      <c r="D16" s="179">
        <v>0</v>
      </c>
      <c r="E16" s="179">
        <v>0</v>
      </c>
      <c r="F16" s="178">
        <f>B16+C16-D16+E16</f>
        <v>0</v>
      </c>
      <c r="G16" s="178">
        <v>0</v>
      </c>
      <c r="H16" s="178">
        <v>0</v>
      </c>
    </row>
    <row r="17" spans="1:8" x14ac:dyDescent="0.25">
      <c r="A17" s="45"/>
      <c r="B17" s="180"/>
      <c r="C17" s="180"/>
      <c r="D17" s="180"/>
      <c r="E17" s="180"/>
      <c r="F17" s="180"/>
      <c r="G17" s="180"/>
      <c r="H17" s="180"/>
    </row>
    <row r="18" spans="1:8" x14ac:dyDescent="0.25">
      <c r="A18" s="8" t="s">
        <v>140</v>
      </c>
      <c r="B18" s="177">
        <v>875893.12</v>
      </c>
      <c r="C18" s="181"/>
      <c r="D18" s="181"/>
      <c r="E18" s="181"/>
      <c r="F18" s="233">
        <v>912706.47</v>
      </c>
      <c r="G18" s="181"/>
      <c r="H18" s="181"/>
    </row>
    <row r="19" spans="1:8" x14ac:dyDescent="0.25">
      <c r="A19" s="45"/>
      <c r="B19" s="182"/>
      <c r="C19" s="182"/>
      <c r="D19" s="182"/>
      <c r="E19" s="182"/>
      <c r="F19" s="182"/>
      <c r="G19" s="182"/>
      <c r="H19" s="182"/>
    </row>
    <row r="20" spans="1:8" x14ac:dyDescent="0.25">
      <c r="A20" s="8" t="s">
        <v>141</v>
      </c>
      <c r="B20" s="177">
        <f>B8+B18</f>
        <v>875893.12</v>
      </c>
      <c r="C20" s="177">
        <f t="shared" ref="C20:H20" si="4">C8+C18</f>
        <v>0</v>
      </c>
      <c r="D20" s="177">
        <f t="shared" si="4"/>
        <v>0</v>
      </c>
      <c r="E20" s="177">
        <f t="shared" si="4"/>
        <v>0</v>
      </c>
      <c r="F20" s="177">
        <f>F8+F18</f>
        <v>912706.47</v>
      </c>
      <c r="G20" s="177">
        <f t="shared" si="4"/>
        <v>0</v>
      </c>
      <c r="H20" s="177">
        <f t="shared" si="4"/>
        <v>0</v>
      </c>
    </row>
    <row r="21" spans="1:8" x14ac:dyDescent="0.25">
      <c r="A21" s="45"/>
      <c r="B21" s="183"/>
      <c r="C21" s="183"/>
      <c r="D21" s="183"/>
      <c r="E21" s="183"/>
      <c r="F21" s="183"/>
      <c r="G21" s="183"/>
      <c r="H21" s="183"/>
    </row>
    <row r="22" spans="1:8" ht="17.25" x14ac:dyDescent="0.25">
      <c r="A22" s="8" t="s">
        <v>142</v>
      </c>
      <c r="B22" s="177">
        <f t="shared" ref="B22:H22" si="5">SUM(B23:B25)</f>
        <v>0</v>
      </c>
      <c r="C22" s="177">
        <f t="shared" si="5"/>
        <v>0</v>
      </c>
      <c r="D22" s="177">
        <f t="shared" si="5"/>
        <v>0</v>
      </c>
      <c r="E22" s="177">
        <f t="shared" si="5"/>
        <v>0</v>
      </c>
      <c r="F22" s="177">
        <f t="shared" si="5"/>
        <v>0</v>
      </c>
      <c r="G22" s="177">
        <f t="shared" si="5"/>
        <v>0</v>
      </c>
      <c r="H22" s="177">
        <f t="shared" si="5"/>
        <v>0</v>
      </c>
    </row>
    <row r="23" spans="1:8" x14ac:dyDescent="0.25">
      <c r="A23" s="109" t="s">
        <v>143</v>
      </c>
      <c r="B23" s="178">
        <v>0</v>
      </c>
      <c r="C23" s="178">
        <v>0</v>
      </c>
      <c r="D23" s="178">
        <v>0</v>
      </c>
      <c r="E23" s="178">
        <v>0</v>
      </c>
      <c r="F23" s="178">
        <f>B23+C23-D23+E23</f>
        <v>0</v>
      </c>
      <c r="G23" s="178">
        <v>0</v>
      </c>
      <c r="H23" s="178">
        <v>0</v>
      </c>
    </row>
    <row r="24" spans="1:8" x14ac:dyDescent="0.25">
      <c r="A24" s="109" t="s">
        <v>144</v>
      </c>
      <c r="B24" s="178">
        <v>0</v>
      </c>
      <c r="C24" s="178">
        <v>0</v>
      </c>
      <c r="D24" s="178">
        <v>0</v>
      </c>
      <c r="E24" s="178">
        <v>0</v>
      </c>
      <c r="F24" s="178">
        <f>B24+C24-D24+E24</f>
        <v>0</v>
      </c>
      <c r="G24" s="178">
        <v>0</v>
      </c>
      <c r="H24" s="178">
        <v>0</v>
      </c>
    </row>
    <row r="25" spans="1:8" x14ac:dyDescent="0.25">
      <c r="A25" s="109" t="s">
        <v>145</v>
      </c>
      <c r="B25" s="178">
        <v>0</v>
      </c>
      <c r="C25" s="178">
        <v>0</v>
      </c>
      <c r="D25" s="178">
        <v>0</v>
      </c>
      <c r="E25" s="178">
        <v>0</v>
      </c>
      <c r="F25" s="178">
        <f>B25+C25-D25+E25</f>
        <v>0</v>
      </c>
      <c r="G25" s="178">
        <v>0</v>
      </c>
      <c r="H25" s="178">
        <v>0</v>
      </c>
    </row>
    <row r="26" spans="1:8" x14ac:dyDescent="0.25">
      <c r="A26" s="31" t="s">
        <v>150</v>
      </c>
      <c r="B26" s="183"/>
      <c r="C26" s="183"/>
      <c r="D26" s="183"/>
      <c r="E26" s="183"/>
      <c r="F26" s="183"/>
      <c r="G26" s="183"/>
      <c r="H26" s="183"/>
    </row>
    <row r="27" spans="1:8" ht="17.25" x14ac:dyDescent="0.25">
      <c r="A27" s="8" t="s">
        <v>146</v>
      </c>
      <c r="B27" s="177">
        <f>SUM(B28:B30)</f>
        <v>0</v>
      </c>
      <c r="C27" s="177">
        <f t="shared" ref="C27:H27" si="6">SUM(C28:C30)</f>
        <v>0</v>
      </c>
      <c r="D27" s="177">
        <f t="shared" si="6"/>
        <v>0</v>
      </c>
      <c r="E27" s="177">
        <f t="shared" si="6"/>
        <v>0</v>
      </c>
      <c r="F27" s="177">
        <f t="shared" si="6"/>
        <v>0</v>
      </c>
      <c r="G27" s="177">
        <f t="shared" si="6"/>
        <v>0</v>
      </c>
      <c r="H27" s="177">
        <f t="shared" si="6"/>
        <v>0</v>
      </c>
    </row>
    <row r="28" spans="1:8" x14ac:dyDescent="0.25">
      <c r="A28" s="109" t="s">
        <v>147</v>
      </c>
      <c r="B28" s="178">
        <v>0</v>
      </c>
      <c r="C28" s="178">
        <v>0</v>
      </c>
      <c r="D28" s="178">
        <v>0</v>
      </c>
      <c r="E28" s="178">
        <v>0</v>
      </c>
      <c r="F28" s="178">
        <f>B28+C28-D28+E28</f>
        <v>0</v>
      </c>
      <c r="G28" s="178">
        <v>0</v>
      </c>
      <c r="H28" s="178">
        <v>0</v>
      </c>
    </row>
    <row r="29" spans="1:8" x14ac:dyDescent="0.25">
      <c r="A29" s="109" t="s">
        <v>148</v>
      </c>
      <c r="B29" s="178">
        <v>0</v>
      </c>
      <c r="C29" s="178">
        <v>0</v>
      </c>
      <c r="D29" s="178">
        <v>0</v>
      </c>
      <c r="E29" s="178">
        <v>0</v>
      </c>
      <c r="F29" s="178">
        <f>B29+C29-D29+E29</f>
        <v>0</v>
      </c>
      <c r="G29" s="178">
        <v>0</v>
      </c>
      <c r="H29" s="178">
        <v>0</v>
      </c>
    </row>
    <row r="30" spans="1:8" x14ac:dyDescent="0.25">
      <c r="A30" s="109" t="s">
        <v>149</v>
      </c>
      <c r="B30" s="178">
        <v>0</v>
      </c>
      <c r="C30" s="178">
        <v>0</v>
      </c>
      <c r="D30" s="178">
        <v>0</v>
      </c>
      <c r="E30" s="178">
        <v>0</v>
      </c>
      <c r="F30" s="178">
        <f>B30+C30-D30+E30</f>
        <v>0</v>
      </c>
      <c r="G30" s="178">
        <v>0</v>
      </c>
      <c r="H30" s="178">
        <v>0</v>
      </c>
    </row>
    <row r="31" spans="1:8" x14ac:dyDescent="0.25">
      <c r="A31" s="184" t="s">
        <v>150</v>
      </c>
      <c r="B31" s="185"/>
      <c r="C31" s="185"/>
      <c r="D31" s="185"/>
      <c r="E31" s="185"/>
      <c r="F31" s="185"/>
      <c r="G31" s="185"/>
      <c r="H31" s="185"/>
    </row>
    <row r="32" spans="1:8" x14ac:dyDescent="0.25">
      <c r="A32" s="61"/>
    </row>
    <row r="33" spans="1:8" x14ac:dyDescent="0.25">
      <c r="A33" s="269" t="s">
        <v>601</v>
      </c>
      <c r="B33" s="269"/>
      <c r="C33" s="269"/>
      <c r="D33" s="269"/>
      <c r="E33" s="269"/>
      <c r="F33" s="269"/>
      <c r="G33" s="269"/>
      <c r="H33" s="269"/>
    </row>
    <row r="34" spans="1:8" x14ac:dyDescent="0.25">
      <c r="A34" s="269"/>
      <c r="B34" s="269"/>
      <c r="C34" s="269"/>
      <c r="D34" s="269"/>
      <c r="E34" s="269"/>
      <c r="F34" s="269"/>
      <c r="G34" s="269"/>
      <c r="H34" s="269"/>
    </row>
    <row r="35" spans="1:8" x14ac:dyDescent="0.25">
      <c r="A35" s="269"/>
      <c r="B35" s="269"/>
      <c r="C35" s="269"/>
      <c r="D35" s="269"/>
      <c r="E35" s="269"/>
      <c r="F35" s="269"/>
      <c r="G35" s="269"/>
      <c r="H35" s="269"/>
    </row>
    <row r="36" spans="1:8" x14ac:dyDescent="0.25">
      <c r="A36" s="269"/>
      <c r="B36" s="269"/>
      <c r="C36" s="269"/>
      <c r="D36" s="269"/>
      <c r="E36" s="269"/>
      <c r="F36" s="269"/>
      <c r="G36" s="269"/>
      <c r="H36" s="269"/>
    </row>
    <row r="37" spans="1:8" x14ac:dyDescent="0.25">
      <c r="A37" s="269"/>
      <c r="B37" s="269"/>
      <c r="C37" s="269"/>
      <c r="D37" s="269"/>
      <c r="E37" s="269"/>
      <c r="F37" s="269"/>
      <c r="G37" s="269"/>
      <c r="H37" s="269"/>
    </row>
    <row r="38" spans="1:8" x14ac:dyDescent="0.25">
      <c r="A38" s="61"/>
    </row>
    <row r="39" spans="1:8" ht="30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12">
        <f>SUM(B42:B45)</f>
        <v>0</v>
      </c>
      <c r="C41" s="12">
        <f t="shared" ref="C41:F41" si="7">SUM(C42:C45)</f>
        <v>0</v>
      </c>
      <c r="D41" s="12">
        <f t="shared" si="7"/>
        <v>0</v>
      </c>
      <c r="E41" s="12">
        <f t="shared" si="7"/>
        <v>0</v>
      </c>
      <c r="F41" s="12">
        <f t="shared" si="7"/>
        <v>0</v>
      </c>
    </row>
    <row r="42" spans="1:8" x14ac:dyDescent="0.25">
      <c r="A42" s="109" t="s">
        <v>159</v>
      </c>
      <c r="B42" s="60"/>
      <c r="C42" s="60"/>
      <c r="D42" s="60"/>
      <c r="E42" s="60"/>
      <c r="F42" s="60"/>
      <c r="G42" s="69"/>
      <c r="H42" s="69"/>
    </row>
    <row r="43" spans="1:8" x14ac:dyDescent="0.25">
      <c r="A43" s="109" t="s">
        <v>160</v>
      </c>
      <c r="B43" s="60"/>
      <c r="C43" s="60"/>
      <c r="D43" s="60"/>
      <c r="E43" s="60"/>
      <c r="F43" s="60"/>
      <c r="G43" s="69"/>
      <c r="H43" s="69"/>
    </row>
    <row r="44" spans="1:8" x14ac:dyDescent="0.25">
      <c r="A44" s="109" t="s">
        <v>161</v>
      </c>
      <c r="B44" s="60"/>
      <c r="C44" s="60"/>
      <c r="D44" s="60"/>
      <c r="E44" s="60"/>
      <c r="F44" s="60"/>
      <c r="G44" s="69"/>
      <c r="H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256E-9F3F-4341-A59B-815DA9B96AF7}">
  <dimension ref="A1:L21"/>
  <sheetViews>
    <sheetView workbookViewId="0">
      <selection activeCell="A3" sqref="A3:K3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68" t="s">
        <v>162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186"/>
    </row>
    <row r="2" spans="1:12" x14ac:dyDescent="0.25">
      <c r="A2" s="265" t="s">
        <v>598</v>
      </c>
      <c r="B2" s="266"/>
      <c r="C2" s="266"/>
      <c r="D2" s="266"/>
      <c r="E2" s="266"/>
      <c r="F2" s="266"/>
      <c r="G2" s="266"/>
      <c r="H2" s="266"/>
      <c r="I2" s="266"/>
      <c r="J2" s="266"/>
      <c r="K2" s="267"/>
    </row>
    <row r="3" spans="1:12" x14ac:dyDescent="0.25">
      <c r="A3" s="262" t="s">
        <v>163</v>
      </c>
      <c r="B3" s="263"/>
      <c r="C3" s="263"/>
      <c r="D3" s="263"/>
      <c r="E3" s="263"/>
      <c r="F3" s="263"/>
      <c r="G3" s="263"/>
      <c r="H3" s="263"/>
      <c r="I3" s="263"/>
      <c r="J3" s="263"/>
      <c r="K3" s="264"/>
    </row>
    <row r="4" spans="1:12" x14ac:dyDescent="0.25">
      <c r="A4" s="262" t="s">
        <v>616</v>
      </c>
      <c r="B4" s="263"/>
      <c r="C4" s="263"/>
      <c r="D4" s="263"/>
      <c r="E4" s="263"/>
      <c r="F4" s="263"/>
      <c r="G4" s="263"/>
      <c r="H4" s="263"/>
      <c r="I4" s="263"/>
      <c r="J4" s="263"/>
      <c r="K4" s="264"/>
    </row>
    <row r="5" spans="1:12" x14ac:dyDescent="0.25">
      <c r="A5" s="262" t="s">
        <v>2</v>
      </c>
      <c r="B5" s="263"/>
      <c r="C5" s="263"/>
      <c r="D5" s="263"/>
      <c r="E5" s="263"/>
      <c r="F5" s="263"/>
      <c r="G5" s="263"/>
      <c r="H5" s="263"/>
      <c r="I5" s="263"/>
      <c r="J5" s="263"/>
      <c r="K5" s="264"/>
    </row>
    <row r="6" spans="1:12" ht="75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602</v>
      </c>
      <c r="J6" s="1" t="s">
        <v>603</v>
      </c>
      <c r="K6" s="1" t="s">
        <v>604</v>
      </c>
    </row>
    <row r="7" spans="1:12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x14ac:dyDescent="0.25">
      <c r="A8" s="2" t="s">
        <v>172</v>
      </c>
      <c r="B8" s="99"/>
      <c r="C8" s="99"/>
      <c r="D8" s="99"/>
      <c r="E8" s="187">
        <f>SUM(E9:E12)</f>
        <v>0</v>
      </c>
      <c r="F8" s="188"/>
      <c r="G8" s="187">
        <f>SUM(G9:G12)</f>
        <v>0</v>
      </c>
      <c r="H8" s="187">
        <f>SUM(H9:H12)</f>
        <v>0</v>
      </c>
      <c r="I8" s="187">
        <f>SUM(I9:I12)</f>
        <v>0</v>
      </c>
      <c r="J8" s="187">
        <f>SUM(J9:J12)</f>
        <v>0</v>
      </c>
      <c r="K8" s="187">
        <f>SUM(K9:K12)</f>
        <v>0</v>
      </c>
    </row>
    <row r="9" spans="1:12" x14ac:dyDescent="0.25">
      <c r="A9" s="100" t="s">
        <v>173</v>
      </c>
      <c r="B9" s="101"/>
      <c r="C9" s="101"/>
      <c r="D9" s="101"/>
      <c r="E9" s="189">
        <v>0</v>
      </c>
      <c r="F9" s="190"/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69"/>
    </row>
    <row r="10" spans="1:12" x14ac:dyDescent="0.25">
      <c r="A10" s="100" t="s">
        <v>174</v>
      </c>
      <c r="B10" s="101"/>
      <c r="C10" s="101"/>
      <c r="D10" s="101"/>
      <c r="E10" s="189">
        <v>0</v>
      </c>
      <c r="F10" s="190"/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69"/>
    </row>
    <row r="11" spans="1:12" x14ac:dyDescent="0.25">
      <c r="A11" s="100" t="s">
        <v>175</v>
      </c>
      <c r="B11" s="101"/>
      <c r="C11" s="101"/>
      <c r="D11" s="101"/>
      <c r="E11" s="189">
        <v>0</v>
      </c>
      <c r="F11" s="190"/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69"/>
    </row>
    <row r="12" spans="1:12" x14ac:dyDescent="0.25">
      <c r="A12" s="100" t="s">
        <v>176</v>
      </c>
      <c r="B12" s="101"/>
      <c r="C12" s="101"/>
      <c r="D12" s="101"/>
      <c r="E12" s="189">
        <v>0</v>
      </c>
      <c r="F12" s="190"/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69"/>
    </row>
    <row r="13" spans="1:12" x14ac:dyDescent="0.25">
      <c r="A13" s="140" t="s">
        <v>150</v>
      </c>
      <c r="B13" s="191"/>
      <c r="C13" s="191"/>
      <c r="D13" s="191"/>
      <c r="E13" s="192"/>
      <c r="F13" s="193"/>
      <c r="G13" s="192"/>
      <c r="H13" s="192"/>
      <c r="I13" s="192"/>
      <c r="J13" s="192"/>
      <c r="K13" s="192"/>
    </row>
    <row r="14" spans="1:12" x14ac:dyDescent="0.25">
      <c r="A14" s="2" t="s">
        <v>177</v>
      </c>
      <c r="B14" s="99"/>
      <c r="C14" s="99"/>
      <c r="D14" s="99"/>
      <c r="E14" s="187">
        <f>SUM(E15:E18)</f>
        <v>0</v>
      </c>
      <c r="F14" s="188"/>
      <c r="G14" s="187">
        <f>SUM(G15:G18)</f>
        <v>0</v>
      </c>
      <c r="H14" s="187">
        <f>SUM(H15:H18)</f>
        <v>0</v>
      </c>
      <c r="I14" s="187">
        <f>SUM(I15:I18)</f>
        <v>0</v>
      </c>
      <c r="J14" s="187">
        <f>SUM(J15:J18)</f>
        <v>0</v>
      </c>
      <c r="K14" s="187">
        <f>SUM(K15:K18)</f>
        <v>0</v>
      </c>
    </row>
    <row r="15" spans="1:12" x14ac:dyDescent="0.25">
      <c r="A15" s="100" t="s">
        <v>178</v>
      </c>
      <c r="B15" s="101"/>
      <c r="C15" s="101"/>
      <c r="D15" s="101"/>
      <c r="E15" s="189">
        <v>0</v>
      </c>
      <c r="F15" s="190"/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69"/>
    </row>
    <row r="16" spans="1:12" x14ac:dyDescent="0.25">
      <c r="A16" s="100" t="s">
        <v>179</v>
      </c>
      <c r="B16" s="101"/>
      <c r="C16" s="101"/>
      <c r="D16" s="101"/>
      <c r="E16" s="189">
        <v>0</v>
      </c>
      <c r="F16" s="190"/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69"/>
    </row>
    <row r="17" spans="1:11" x14ac:dyDescent="0.25">
      <c r="A17" s="100" t="s">
        <v>180</v>
      </c>
      <c r="B17" s="101"/>
      <c r="C17" s="101"/>
      <c r="D17" s="101"/>
      <c r="E17" s="189">
        <v>0</v>
      </c>
      <c r="F17" s="190"/>
      <c r="G17" s="189">
        <v>0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25">
      <c r="A18" s="100" t="s">
        <v>181</v>
      </c>
      <c r="B18" s="101"/>
      <c r="C18" s="101"/>
      <c r="D18" s="101"/>
      <c r="E18" s="189">
        <v>0</v>
      </c>
      <c r="F18" s="190"/>
      <c r="G18" s="189">
        <v>0</v>
      </c>
      <c r="H18" s="189">
        <v>0</v>
      </c>
      <c r="I18" s="189">
        <v>0</v>
      </c>
      <c r="J18" s="189">
        <v>0</v>
      </c>
      <c r="K18" s="189">
        <v>0</v>
      </c>
    </row>
    <row r="19" spans="1:11" x14ac:dyDescent="0.25">
      <c r="A19" s="140" t="s">
        <v>150</v>
      </c>
      <c r="B19" s="191"/>
      <c r="C19" s="191"/>
      <c r="D19" s="191"/>
      <c r="E19" s="192"/>
      <c r="F19" s="193"/>
      <c r="G19" s="192"/>
      <c r="H19" s="192"/>
      <c r="I19" s="192"/>
      <c r="J19" s="192"/>
      <c r="K19" s="192"/>
    </row>
    <row r="20" spans="1:11" x14ac:dyDescent="0.25">
      <c r="A20" s="2" t="s">
        <v>182</v>
      </c>
      <c r="B20" s="99"/>
      <c r="C20" s="99"/>
      <c r="D20" s="99"/>
      <c r="E20" s="187">
        <f>E8+E14</f>
        <v>0</v>
      </c>
      <c r="F20" s="188"/>
      <c r="G20" s="187">
        <f>G8+G14</f>
        <v>0</v>
      </c>
      <c r="H20" s="187">
        <f>H8+H14</f>
        <v>0</v>
      </c>
      <c r="I20" s="187">
        <f>I8+I14</f>
        <v>0</v>
      </c>
      <c r="J20" s="187">
        <f>J8+J14</f>
        <v>0</v>
      </c>
      <c r="K20" s="187">
        <f>K8+K14</f>
        <v>0</v>
      </c>
    </row>
    <row r="21" spans="1:11" x14ac:dyDescent="0.25">
      <c r="A21" s="55"/>
      <c r="B21" s="54"/>
      <c r="C21" s="54"/>
      <c r="D21" s="54"/>
      <c r="E21" s="54"/>
      <c r="F21" s="54"/>
      <c r="G21" s="194"/>
      <c r="H21" s="194"/>
      <c r="I21" s="194"/>
      <c r="J21" s="194"/>
      <c r="K21" s="194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AE68-E811-4828-BCE6-909BE9BBDA9D}">
  <dimension ref="A1:D75"/>
  <sheetViews>
    <sheetView workbookViewId="0">
      <selection activeCell="D53" sqref="D53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4" ht="21" x14ac:dyDescent="0.25">
      <c r="A1" s="268" t="s">
        <v>183</v>
      </c>
      <c r="B1" s="268"/>
      <c r="C1" s="268"/>
      <c r="D1" s="268"/>
    </row>
    <row r="2" spans="1:4" x14ac:dyDescent="0.25">
      <c r="A2" s="265" t="s">
        <v>598</v>
      </c>
      <c r="B2" s="266"/>
      <c r="C2" s="266"/>
      <c r="D2" s="267"/>
    </row>
    <row r="3" spans="1:4" x14ac:dyDescent="0.25">
      <c r="A3" s="262" t="s">
        <v>184</v>
      </c>
      <c r="B3" s="263"/>
      <c r="C3" s="263"/>
      <c r="D3" s="264"/>
    </row>
    <row r="4" spans="1:4" x14ac:dyDescent="0.25">
      <c r="A4" s="262" t="s">
        <v>616</v>
      </c>
      <c r="B4" s="263"/>
      <c r="C4" s="263"/>
      <c r="D4" s="264"/>
    </row>
    <row r="5" spans="1:4" x14ac:dyDescent="0.25">
      <c r="A5" s="256" t="s">
        <v>2</v>
      </c>
      <c r="B5" s="257"/>
      <c r="C5" s="257"/>
      <c r="D5" s="258"/>
    </row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95">
        <f>SUM(B9:B11)</f>
        <v>12860791.66</v>
      </c>
      <c r="C8" s="195">
        <f>SUM(C9:C11)</f>
        <v>14281749.550000001</v>
      </c>
      <c r="D8" s="195">
        <f>SUM(D9:D11)</f>
        <v>14281749.550000001</v>
      </c>
    </row>
    <row r="9" spans="1:4" x14ac:dyDescent="0.25">
      <c r="A9" s="58" t="s">
        <v>189</v>
      </c>
      <c r="B9" s="196">
        <v>12860791.66</v>
      </c>
      <c r="C9" s="234">
        <v>14281749.550000001</v>
      </c>
      <c r="D9" s="234">
        <v>14281749.550000001</v>
      </c>
    </row>
    <row r="10" spans="1:4" x14ac:dyDescent="0.25">
      <c r="A10" s="58" t="s">
        <v>190</v>
      </c>
      <c r="B10" s="196">
        <v>0</v>
      </c>
      <c r="C10" s="196">
        <v>0</v>
      </c>
      <c r="D10" s="196">
        <v>0</v>
      </c>
    </row>
    <row r="11" spans="1:4" x14ac:dyDescent="0.25">
      <c r="A11" s="58" t="s">
        <v>191</v>
      </c>
      <c r="B11" s="197">
        <f>B44</f>
        <v>0</v>
      </c>
      <c r="C11" s="197">
        <f>C44</f>
        <v>0</v>
      </c>
      <c r="D11" s="197">
        <f>D44</f>
        <v>0</v>
      </c>
    </row>
    <row r="12" spans="1:4" x14ac:dyDescent="0.25">
      <c r="A12" s="46"/>
      <c r="B12" s="198"/>
      <c r="C12" s="198"/>
      <c r="D12" s="198"/>
    </row>
    <row r="13" spans="1:4" x14ac:dyDescent="0.25">
      <c r="A13" s="3" t="s">
        <v>192</v>
      </c>
      <c r="B13" s="195">
        <f>SUM(B14:B15)</f>
        <v>12860791.66</v>
      </c>
      <c r="C13" s="195">
        <f t="shared" ref="C13:D13" si="0">SUM(C14:C15)</f>
        <v>14867603.76</v>
      </c>
      <c r="D13" s="195">
        <f t="shared" si="0"/>
        <v>14867603.76</v>
      </c>
    </row>
    <row r="14" spans="1:4" x14ac:dyDescent="0.25">
      <c r="A14" s="58" t="s">
        <v>193</v>
      </c>
      <c r="B14" s="196">
        <v>12860791.66</v>
      </c>
      <c r="C14" s="234">
        <v>14867603.76</v>
      </c>
      <c r="D14" s="234">
        <v>14867603.76</v>
      </c>
    </row>
    <row r="15" spans="1:4" x14ac:dyDescent="0.25">
      <c r="A15" s="58" t="s">
        <v>194</v>
      </c>
      <c r="B15" s="196">
        <v>0</v>
      </c>
      <c r="C15" s="196">
        <v>0</v>
      </c>
      <c r="D15" s="196">
        <v>0</v>
      </c>
    </row>
    <row r="16" spans="1:4" x14ac:dyDescent="0.25">
      <c r="A16" s="46"/>
      <c r="B16" s="198"/>
      <c r="C16" s="198"/>
      <c r="D16" s="198"/>
    </row>
    <row r="17" spans="1:4" x14ac:dyDescent="0.25">
      <c r="A17" s="3" t="s">
        <v>195</v>
      </c>
      <c r="B17" s="199">
        <v>0</v>
      </c>
      <c r="C17" s="195">
        <f>C18+C19</f>
        <v>1411467.43</v>
      </c>
      <c r="D17" s="195">
        <f>D18+D19</f>
        <v>1411467.43</v>
      </c>
    </row>
    <row r="18" spans="1:4" x14ac:dyDescent="0.25">
      <c r="A18" s="58" t="s">
        <v>196</v>
      </c>
      <c r="B18" s="200">
        <v>0</v>
      </c>
      <c r="C18" s="196">
        <v>1411467.43</v>
      </c>
      <c r="D18" s="196">
        <v>1411467.43</v>
      </c>
    </row>
    <row r="19" spans="1:4" x14ac:dyDescent="0.25">
      <c r="A19" s="58" t="s">
        <v>197</v>
      </c>
      <c r="B19" s="200">
        <v>0</v>
      </c>
      <c r="C19" s="196">
        <v>0</v>
      </c>
      <c r="D19" s="196">
        <v>0</v>
      </c>
    </row>
    <row r="20" spans="1:4" x14ac:dyDescent="0.25">
      <c r="A20" s="46"/>
      <c r="B20" s="198"/>
      <c r="C20" s="198"/>
      <c r="D20" s="198"/>
    </row>
    <row r="21" spans="1:4" x14ac:dyDescent="0.25">
      <c r="A21" s="3" t="s">
        <v>198</v>
      </c>
      <c r="B21" s="195">
        <f>B8-B13+B17</f>
        <v>0</v>
      </c>
      <c r="C21" s="195">
        <f>C8-C13+C17</f>
        <v>825613.2200000009</v>
      </c>
      <c r="D21" s="195">
        <f>D8-D13+D17</f>
        <v>825613.2200000009</v>
      </c>
    </row>
    <row r="22" spans="1:4" x14ac:dyDescent="0.25">
      <c r="A22" s="3"/>
      <c r="B22" s="198"/>
      <c r="C22" s="198"/>
      <c r="D22" s="198"/>
    </row>
    <row r="23" spans="1:4" x14ac:dyDescent="0.25">
      <c r="A23" s="3" t="s">
        <v>199</v>
      </c>
      <c r="B23" s="195">
        <f>B21-B11</f>
        <v>0</v>
      </c>
      <c r="C23" s="195">
        <f>C21-C11</f>
        <v>825613.2200000009</v>
      </c>
      <c r="D23" s="195">
        <f>D21-D11</f>
        <v>825613.2200000009</v>
      </c>
    </row>
    <row r="24" spans="1:4" x14ac:dyDescent="0.25">
      <c r="A24" s="3"/>
      <c r="B24" s="201"/>
      <c r="C24" s="201"/>
      <c r="D24" s="201"/>
    </row>
    <row r="25" spans="1:4" x14ac:dyDescent="0.25">
      <c r="A25" s="18" t="s">
        <v>200</v>
      </c>
      <c r="B25" s="195">
        <f>B23-B17</f>
        <v>0</v>
      </c>
      <c r="C25" s="195">
        <f>C23-C17</f>
        <v>-585854.20999999903</v>
      </c>
      <c r="D25" s="195">
        <f>D23-D17</f>
        <v>-585854.20999999903</v>
      </c>
    </row>
    <row r="26" spans="1:4" x14ac:dyDescent="0.25">
      <c r="A26" s="19"/>
      <c r="B26" s="82"/>
      <c r="C26" s="82"/>
      <c r="D26" s="82"/>
    </row>
    <row r="27" spans="1:4" x14ac:dyDescent="0.25">
      <c r="A27" s="61"/>
      <c r="B27" s="202"/>
      <c r="C27" s="202"/>
      <c r="D27" s="202"/>
    </row>
    <row r="28" spans="1:4" x14ac:dyDescent="0.25">
      <c r="A28" s="13" t="s">
        <v>201</v>
      </c>
      <c r="B28" s="203" t="s">
        <v>202</v>
      </c>
      <c r="C28" s="203" t="s">
        <v>186</v>
      </c>
      <c r="D28" s="203" t="s">
        <v>203</v>
      </c>
    </row>
    <row r="29" spans="1:4" x14ac:dyDescent="0.25">
      <c r="A29" s="3" t="s">
        <v>204</v>
      </c>
      <c r="B29" s="204">
        <f>SUM(B30:B31)</f>
        <v>0</v>
      </c>
      <c r="C29" s="204">
        <f>SUM(C30:C31)</f>
        <v>0</v>
      </c>
      <c r="D29" s="204">
        <f>SUM(D30:D31)</f>
        <v>0</v>
      </c>
    </row>
    <row r="30" spans="1:4" x14ac:dyDescent="0.25">
      <c r="A30" s="58" t="s">
        <v>205</v>
      </c>
      <c r="B30" s="205">
        <v>0</v>
      </c>
      <c r="C30" s="205">
        <v>0</v>
      </c>
      <c r="D30" s="205">
        <v>0</v>
      </c>
    </row>
    <row r="31" spans="1:4" x14ac:dyDescent="0.25">
      <c r="A31" s="58" t="s">
        <v>206</v>
      </c>
      <c r="B31" s="205">
        <v>0</v>
      </c>
      <c r="C31" s="205">
        <v>0</v>
      </c>
      <c r="D31" s="205">
        <v>0</v>
      </c>
    </row>
    <row r="32" spans="1:4" x14ac:dyDescent="0.25">
      <c r="A32" s="45"/>
      <c r="B32" s="206"/>
      <c r="C32" s="206"/>
      <c r="D32" s="206"/>
    </row>
    <row r="33" spans="1:4" x14ac:dyDescent="0.25">
      <c r="A33" s="3" t="s">
        <v>207</v>
      </c>
      <c r="B33" s="204">
        <f>B25+B29</f>
        <v>0</v>
      </c>
      <c r="C33" s="204">
        <f>C25+C29</f>
        <v>-585854.20999999903</v>
      </c>
      <c r="D33" s="204">
        <f>D25+D29</f>
        <v>-585854.20999999903</v>
      </c>
    </row>
    <row r="34" spans="1:4" x14ac:dyDescent="0.25">
      <c r="A34" s="55"/>
      <c r="B34" s="56"/>
      <c r="C34" s="56"/>
      <c r="D34" s="56"/>
    </row>
    <row r="35" spans="1:4" x14ac:dyDescent="0.25">
      <c r="A35" s="61"/>
      <c r="B35" s="202"/>
      <c r="C35" s="202"/>
      <c r="D35" s="202"/>
    </row>
    <row r="36" spans="1:4" ht="30" x14ac:dyDescent="0.25">
      <c r="A36" s="13" t="s">
        <v>201</v>
      </c>
      <c r="B36" s="203" t="s">
        <v>208</v>
      </c>
      <c r="C36" s="203" t="s">
        <v>186</v>
      </c>
      <c r="D36" s="203" t="s">
        <v>187</v>
      </c>
    </row>
    <row r="37" spans="1:4" x14ac:dyDescent="0.25">
      <c r="A37" s="3" t="s">
        <v>209</v>
      </c>
      <c r="B37" s="204">
        <f>SUM(B38:B39)</f>
        <v>0</v>
      </c>
      <c r="C37" s="204">
        <f>SUM(C38:C39)</f>
        <v>0</v>
      </c>
      <c r="D37" s="204">
        <f>SUM(D38:D39)</f>
        <v>0</v>
      </c>
    </row>
    <row r="38" spans="1:4" x14ac:dyDescent="0.25">
      <c r="A38" s="58" t="s">
        <v>210</v>
      </c>
      <c r="B38" s="205">
        <v>0</v>
      </c>
      <c r="C38" s="205">
        <v>0</v>
      </c>
      <c r="D38" s="205">
        <v>0</v>
      </c>
    </row>
    <row r="39" spans="1:4" x14ac:dyDescent="0.25">
      <c r="A39" s="58" t="s">
        <v>211</v>
      </c>
      <c r="B39" s="205">
        <v>0</v>
      </c>
      <c r="C39" s="205">
        <v>0</v>
      </c>
      <c r="D39" s="205">
        <v>0</v>
      </c>
    </row>
    <row r="40" spans="1:4" x14ac:dyDescent="0.25">
      <c r="A40" s="3" t="s">
        <v>212</v>
      </c>
      <c r="B40" s="204">
        <f>SUM(B41:B42)</f>
        <v>0</v>
      </c>
      <c r="C40" s="204">
        <f>SUM(C41:C42)</f>
        <v>0</v>
      </c>
      <c r="D40" s="204">
        <f>SUM(D41:D42)</f>
        <v>0</v>
      </c>
    </row>
    <row r="41" spans="1:4" x14ac:dyDescent="0.25">
      <c r="A41" s="58" t="s">
        <v>213</v>
      </c>
      <c r="B41" s="205">
        <v>0</v>
      </c>
      <c r="C41" s="205">
        <v>0</v>
      </c>
      <c r="D41" s="205">
        <v>0</v>
      </c>
    </row>
    <row r="42" spans="1:4" x14ac:dyDescent="0.25">
      <c r="A42" s="58" t="s">
        <v>214</v>
      </c>
      <c r="B42" s="205">
        <v>0</v>
      </c>
      <c r="C42" s="205">
        <v>0</v>
      </c>
      <c r="D42" s="205">
        <v>0</v>
      </c>
    </row>
    <row r="43" spans="1:4" x14ac:dyDescent="0.25">
      <c r="A43" s="45"/>
      <c r="B43" s="206"/>
      <c r="C43" s="206"/>
      <c r="D43" s="206"/>
    </row>
    <row r="44" spans="1:4" x14ac:dyDescent="0.25">
      <c r="A44" s="3" t="s">
        <v>215</v>
      </c>
      <c r="B44" s="204">
        <f>B37-B40</f>
        <v>0</v>
      </c>
      <c r="C44" s="204">
        <f>C37-C40</f>
        <v>0</v>
      </c>
      <c r="D44" s="204">
        <f>D37-D40</f>
        <v>0</v>
      </c>
    </row>
    <row r="45" spans="1:4" x14ac:dyDescent="0.25">
      <c r="A45" s="20"/>
      <c r="B45" s="207"/>
      <c r="C45" s="207"/>
      <c r="D45" s="207"/>
    </row>
    <row r="46" spans="1:4" x14ac:dyDescent="0.25">
      <c r="B46" s="202"/>
      <c r="C46" s="202"/>
      <c r="D46" s="202"/>
    </row>
    <row r="47" spans="1:4" ht="30" x14ac:dyDescent="0.25">
      <c r="A47" s="13" t="s">
        <v>201</v>
      </c>
      <c r="B47" s="203" t="s">
        <v>208</v>
      </c>
      <c r="C47" s="203" t="s">
        <v>186</v>
      </c>
      <c r="D47" s="203" t="s">
        <v>187</v>
      </c>
    </row>
    <row r="48" spans="1:4" x14ac:dyDescent="0.25">
      <c r="A48" s="95" t="s">
        <v>216</v>
      </c>
      <c r="B48" s="208">
        <v>12860791.66</v>
      </c>
      <c r="C48" s="235">
        <v>14281749.550000001</v>
      </c>
      <c r="D48" s="235">
        <v>14281749.550000001</v>
      </c>
    </row>
    <row r="49" spans="1:4" x14ac:dyDescent="0.25">
      <c r="A49" s="21" t="s">
        <v>217</v>
      </c>
      <c r="B49" s="204">
        <f>B50-B51</f>
        <v>0</v>
      </c>
      <c r="C49" s="204">
        <f>C50-C51</f>
        <v>0</v>
      </c>
      <c r="D49" s="204">
        <f>D50-D51</f>
        <v>0</v>
      </c>
    </row>
    <row r="50" spans="1:4" x14ac:dyDescent="0.25">
      <c r="A50" s="97" t="s">
        <v>210</v>
      </c>
      <c r="B50" s="205">
        <v>0</v>
      </c>
      <c r="C50" s="205">
        <v>0</v>
      </c>
      <c r="D50" s="205">
        <v>0</v>
      </c>
    </row>
    <row r="51" spans="1:4" x14ac:dyDescent="0.25">
      <c r="A51" s="97" t="s">
        <v>213</v>
      </c>
      <c r="B51" s="205">
        <v>0</v>
      </c>
      <c r="C51" s="205">
        <v>0</v>
      </c>
      <c r="D51" s="205">
        <v>0</v>
      </c>
    </row>
    <row r="52" spans="1:4" x14ac:dyDescent="0.25">
      <c r="A52" s="45"/>
      <c r="B52" s="206"/>
      <c r="C52" s="206"/>
      <c r="D52" s="206"/>
    </row>
    <row r="53" spans="1:4" x14ac:dyDescent="0.25">
      <c r="A53" s="58" t="s">
        <v>193</v>
      </c>
      <c r="B53" s="205">
        <v>12860791.66</v>
      </c>
      <c r="C53" s="236">
        <v>14867603.76</v>
      </c>
      <c r="D53" s="236">
        <v>14867603.76</v>
      </c>
    </row>
    <row r="54" spans="1:4" x14ac:dyDescent="0.25">
      <c r="A54" s="45"/>
      <c r="B54" s="206"/>
      <c r="C54" s="206"/>
      <c r="D54" s="206"/>
    </row>
    <row r="55" spans="1:4" x14ac:dyDescent="0.25">
      <c r="A55" s="58" t="s">
        <v>196</v>
      </c>
      <c r="B55" s="209"/>
      <c r="C55" s="205">
        <v>1411467.43</v>
      </c>
      <c r="D55" s="205">
        <v>1411467.43</v>
      </c>
    </row>
    <row r="56" spans="1:4" x14ac:dyDescent="0.25">
      <c r="A56" s="45"/>
      <c r="B56" s="206"/>
      <c r="C56" s="206"/>
      <c r="D56" s="206"/>
    </row>
    <row r="57" spans="1:4" ht="30" x14ac:dyDescent="0.25">
      <c r="A57" s="18" t="s">
        <v>605</v>
      </c>
      <c r="B57" s="204">
        <f>B48+B49-B53+B55</f>
        <v>0</v>
      </c>
      <c r="C57" s="204">
        <f>C48+C49-C53+C55</f>
        <v>825613.2200000009</v>
      </c>
      <c r="D57" s="204">
        <f>D48+D49-D53+D55</f>
        <v>825613.2200000009</v>
      </c>
    </row>
    <row r="58" spans="1:4" x14ac:dyDescent="0.25">
      <c r="A58" s="23"/>
      <c r="B58" s="210"/>
      <c r="C58" s="210"/>
      <c r="D58" s="210"/>
    </row>
    <row r="59" spans="1:4" x14ac:dyDescent="0.25">
      <c r="A59" s="18" t="s">
        <v>219</v>
      </c>
      <c r="B59" s="204">
        <f>B57-B49</f>
        <v>0</v>
      </c>
      <c r="C59" s="204">
        <f>C57-C49</f>
        <v>825613.2200000009</v>
      </c>
      <c r="D59" s="204">
        <f>D57-D49</f>
        <v>825613.2200000009</v>
      </c>
    </row>
    <row r="60" spans="1:4" x14ac:dyDescent="0.25">
      <c r="A60" s="55"/>
      <c r="B60" s="207"/>
      <c r="C60" s="207"/>
      <c r="D60" s="207"/>
    </row>
    <row r="61" spans="1:4" x14ac:dyDescent="0.25">
      <c r="B61" s="211"/>
      <c r="C61" s="211"/>
      <c r="D61" s="211"/>
    </row>
    <row r="62" spans="1:4" ht="30" x14ac:dyDescent="0.25">
      <c r="A62" s="13" t="s">
        <v>201</v>
      </c>
      <c r="B62" s="203" t="s">
        <v>208</v>
      </c>
      <c r="C62" s="203" t="s">
        <v>186</v>
      </c>
      <c r="D62" s="203" t="s">
        <v>187</v>
      </c>
    </row>
    <row r="63" spans="1:4" x14ac:dyDescent="0.25">
      <c r="A63" s="95" t="s">
        <v>190</v>
      </c>
      <c r="B63" s="212">
        <v>0</v>
      </c>
      <c r="C63" s="212">
        <v>0</v>
      </c>
      <c r="D63" s="212">
        <v>0</v>
      </c>
    </row>
    <row r="64" spans="1:4" ht="30" x14ac:dyDescent="0.25">
      <c r="A64" s="21" t="s">
        <v>220</v>
      </c>
      <c r="B64" s="195">
        <f>B65-B66</f>
        <v>0</v>
      </c>
      <c r="C64" s="195">
        <f>C65-C66</f>
        <v>0</v>
      </c>
      <c r="D64" s="195">
        <f>D65-D66</f>
        <v>0</v>
      </c>
    </row>
    <row r="65" spans="1:4" x14ac:dyDescent="0.25">
      <c r="A65" s="97" t="s">
        <v>211</v>
      </c>
      <c r="B65" s="196">
        <v>0</v>
      </c>
      <c r="C65" s="196">
        <v>0</v>
      </c>
      <c r="D65" s="196">
        <v>0</v>
      </c>
    </row>
    <row r="66" spans="1:4" x14ac:dyDescent="0.25">
      <c r="A66" s="97" t="s">
        <v>214</v>
      </c>
      <c r="B66" s="196">
        <v>0</v>
      </c>
      <c r="C66" s="196">
        <v>0</v>
      </c>
      <c r="D66" s="196">
        <v>0</v>
      </c>
    </row>
    <row r="67" spans="1:4" x14ac:dyDescent="0.25">
      <c r="A67" s="45"/>
      <c r="B67" s="198"/>
      <c r="C67" s="198"/>
      <c r="D67" s="198"/>
    </row>
    <row r="68" spans="1:4" x14ac:dyDescent="0.25">
      <c r="A68" s="58" t="s">
        <v>221</v>
      </c>
      <c r="B68" s="196">
        <v>0</v>
      </c>
      <c r="C68" s="196">
        <v>0</v>
      </c>
      <c r="D68" s="196">
        <v>0</v>
      </c>
    </row>
    <row r="69" spans="1:4" x14ac:dyDescent="0.25">
      <c r="A69" s="45"/>
      <c r="B69" s="198"/>
      <c r="C69" s="198"/>
      <c r="D69" s="198"/>
    </row>
    <row r="70" spans="1:4" x14ac:dyDescent="0.25">
      <c r="A70" s="58" t="s">
        <v>197</v>
      </c>
      <c r="B70" s="213">
        <v>0</v>
      </c>
      <c r="C70" s="196">
        <v>0</v>
      </c>
      <c r="D70" s="196">
        <v>0</v>
      </c>
    </row>
    <row r="71" spans="1:4" x14ac:dyDescent="0.25">
      <c r="A71" s="45"/>
      <c r="B71" s="198"/>
      <c r="C71" s="198"/>
      <c r="D71" s="198"/>
    </row>
    <row r="72" spans="1:4" ht="30" x14ac:dyDescent="0.25">
      <c r="A72" s="18" t="s">
        <v>606</v>
      </c>
      <c r="B72" s="195">
        <f>B63+B64-B68+B70</f>
        <v>0</v>
      </c>
      <c r="C72" s="195">
        <f>C63+C64-C68+C70</f>
        <v>0</v>
      </c>
      <c r="D72" s="195">
        <f>D63+D64-D68+D70</f>
        <v>0</v>
      </c>
    </row>
    <row r="73" spans="1:4" x14ac:dyDescent="0.25">
      <c r="A73" s="45"/>
      <c r="B73" s="198"/>
      <c r="C73" s="198"/>
      <c r="D73" s="198"/>
    </row>
    <row r="74" spans="1:4" x14ac:dyDescent="0.25">
      <c r="A74" s="18" t="s">
        <v>223</v>
      </c>
      <c r="B74" s="195">
        <f>B72-B64</f>
        <v>0</v>
      </c>
      <c r="C74" s="195">
        <f>C72-C64</f>
        <v>0</v>
      </c>
      <c r="D74" s="195">
        <f>D72-D64</f>
        <v>0</v>
      </c>
    </row>
    <row r="75" spans="1:4" x14ac:dyDescent="0.25">
      <c r="A75" s="55"/>
      <c r="B75" s="214"/>
      <c r="C75" s="214"/>
      <c r="D75" s="214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4F08-A60D-4086-A9E2-F7E256B28C7B}">
  <dimension ref="A1:H80"/>
  <sheetViews>
    <sheetView topLeftCell="B1" workbookViewId="0">
      <selection activeCell="F70" sqref="F70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71" t="s">
        <v>224</v>
      </c>
      <c r="B1" s="271"/>
      <c r="C1" s="271"/>
      <c r="D1" s="271"/>
      <c r="E1" s="271"/>
      <c r="F1" s="271"/>
      <c r="G1" s="271"/>
      <c r="H1" s="215"/>
    </row>
    <row r="2" spans="1:8" x14ac:dyDescent="0.25">
      <c r="A2" s="265" t="s">
        <v>598</v>
      </c>
      <c r="B2" s="266"/>
      <c r="C2" s="266"/>
      <c r="D2" s="266"/>
      <c r="E2" s="266"/>
      <c r="F2" s="266"/>
      <c r="G2" s="267"/>
    </row>
    <row r="3" spans="1:8" x14ac:dyDescent="0.25">
      <c r="A3" s="262" t="s">
        <v>225</v>
      </c>
      <c r="B3" s="263"/>
      <c r="C3" s="263"/>
      <c r="D3" s="263"/>
      <c r="E3" s="263"/>
      <c r="F3" s="263"/>
      <c r="G3" s="264"/>
    </row>
    <row r="4" spans="1:8" x14ac:dyDescent="0.25">
      <c r="A4" s="262" t="s">
        <v>616</v>
      </c>
      <c r="B4" s="263"/>
      <c r="C4" s="263"/>
      <c r="D4" s="263"/>
      <c r="E4" s="263"/>
      <c r="F4" s="263"/>
      <c r="G4" s="264"/>
    </row>
    <row r="5" spans="1:8" x14ac:dyDescent="0.25">
      <c r="A5" s="256" t="s">
        <v>2</v>
      </c>
      <c r="B5" s="257"/>
      <c r="C5" s="257"/>
      <c r="D5" s="257"/>
      <c r="E5" s="257"/>
      <c r="F5" s="257"/>
      <c r="G5" s="258"/>
    </row>
    <row r="6" spans="1:8" x14ac:dyDescent="0.25">
      <c r="A6" s="248" t="s">
        <v>226</v>
      </c>
      <c r="B6" s="250" t="s">
        <v>227</v>
      </c>
      <c r="C6" s="250"/>
      <c r="D6" s="250"/>
      <c r="E6" s="250"/>
      <c r="F6" s="250"/>
      <c r="G6" s="250" t="s">
        <v>228</v>
      </c>
    </row>
    <row r="7" spans="1:8" ht="30" x14ac:dyDescent="0.25">
      <c r="A7" s="24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50"/>
    </row>
    <row r="8" spans="1:8" x14ac:dyDescent="0.25">
      <c r="A8" s="26" t="s">
        <v>233</v>
      </c>
      <c r="B8" s="216"/>
      <c r="C8" s="216"/>
      <c r="D8" s="216"/>
      <c r="E8" s="216"/>
      <c r="F8" s="216"/>
      <c r="G8" s="216"/>
    </row>
    <row r="9" spans="1:8" x14ac:dyDescent="0.25">
      <c r="A9" s="58" t="s">
        <v>234</v>
      </c>
      <c r="B9" s="205">
        <v>0</v>
      </c>
      <c r="C9" s="205">
        <v>0</v>
      </c>
      <c r="D9" s="217">
        <f>B9+C9</f>
        <v>0</v>
      </c>
      <c r="E9" s="205">
        <v>0</v>
      </c>
      <c r="F9" s="205">
        <v>0</v>
      </c>
      <c r="G9" s="217">
        <f>F9-B9</f>
        <v>0</v>
      </c>
      <c r="H9" s="218"/>
    </row>
    <row r="10" spans="1:8" x14ac:dyDescent="0.25">
      <c r="A10" s="58" t="s">
        <v>235</v>
      </c>
      <c r="B10" s="205">
        <v>0</v>
      </c>
      <c r="C10" s="205">
        <v>0</v>
      </c>
      <c r="D10" s="217">
        <f t="shared" ref="D10:D15" si="0">B10+C10</f>
        <v>0</v>
      </c>
      <c r="E10" s="205">
        <v>0</v>
      </c>
      <c r="F10" s="205">
        <v>0</v>
      </c>
      <c r="G10" s="217">
        <f t="shared" ref="G10:G39" si="1">F10-B10</f>
        <v>0</v>
      </c>
    </row>
    <row r="11" spans="1:8" x14ac:dyDescent="0.25">
      <c r="A11" s="58" t="s">
        <v>236</v>
      </c>
      <c r="B11" s="205">
        <v>0</v>
      </c>
      <c r="C11" s="205">
        <v>0</v>
      </c>
      <c r="D11" s="217">
        <f t="shared" si="0"/>
        <v>0</v>
      </c>
      <c r="E11" s="205">
        <v>0</v>
      </c>
      <c r="F11" s="205">
        <v>0</v>
      </c>
      <c r="G11" s="217">
        <f t="shared" si="1"/>
        <v>0</v>
      </c>
    </row>
    <row r="12" spans="1:8" x14ac:dyDescent="0.25">
      <c r="A12" s="58" t="s">
        <v>237</v>
      </c>
      <c r="B12" s="205">
        <v>0</v>
      </c>
      <c r="C12" s="205">
        <v>0</v>
      </c>
      <c r="D12" s="217">
        <f t="shared" si="0"/>
        <v>0</v>
      </c>
      <c r="E12" s="205">
        <v>0</v>
      </c>
      <c r="F12" s="205">
        <v>0</v>
      </c>
      <c r="G12" s="217">
        <f t="shared" si="1"/>
        <v>0</v>
      </c>
    </row>
    <row r="13" spans="1:8" x14ac:dyDescent="0.25">
      <c r="A13" s="58" t="s">
        <v>238</v>
      </c>
      <c r="B13" s="205">
        <v>19495.77</v>
      </c>
      <c r="C13" s="205">
        <v>-12495.77</v>
      </c>
      <c r="D13" s="217">
        <f t="shared" si="0"/>
        <v>7000</v>
      </c>
      <c r="E13" s="236">
        <v>7303.27</v>
      </c>
      <c r="F13" s="236">
        <v>7303.27</v>
      </c>
      <c r="G13" s="217">
        <f t="shared" si="1"/>
        <v>-12192.5</v>
      </c>
    </row>
    <row r="14" spans="1:8" x14ac:dyDescent="0.25">
      <c r="A14" s="58" t="s">
        <v>239</v>
      </c>
      <c r="B14" s="205">
        <v>0</v>
      </c>
      <c r="C14" s="205">
        <v>0</v>
      </c>
      <c r="D14" s="217">
        <f t="shared" si="0"/>
        <v>0</v>
      </c>
      <c r="E14" s="205">
        <v>0</v>
      </c>
      <c r="F14" s="205">
        <v>0</v>
      </c>
      <c r="G14" s="217">
        <f t="shared" si="1"/>
        <v>0</v>
      </c>
    </row>
    <row r="15" spans="1:8" x14ac:dyDescent="0.25">
      <c r="A15" s="58" t="s">
        <v>607</v>
      </c>
      <c r="B15" s="205">
        <v>2026295.89</v>
      </c>
      <c r="C15" s="236">
        <v>1246620.6299999999</v>
      </c>
      <c r="D15" s="217">
        <f t="shared" si="0"/>
        <v>3272916.5199999996</v>
      </c>
      <c r="E15" s="236">
        <v>3209446.28</v>
      </c>
      <c r="F15" s="236">
        <v>3209446.28</v>
      </c>
      <c r="G15" s="217">
        <f t="shared" si="1"/>
        <v>1183150.3899999999</v>
      </c>
    </row>
    <row r="16" spans="1:8" x14ac:dyDescent="0.25">
      <c r="A16" s="92" t="s">
        <v>241</v>
      </c>
      <c r="B16" s="217">
        <f t="shared" ref="B16:F16" si="2">SUM(B17:B27)</f>
        <v>0</v>
      </c>
      <c r="C16" s="217">
        <f t="shared" si="2"/>
        <v>0</v>
      </c>
      <c r="D16" s="217">
        <f t="shared" si="2"/>
        <v>0</v>
      </c>
      <c r="E16" s="217">
        <f t="shared" si="2"/>
        <v>0</v>
      </c>
      <c r="F16" s="217">
        <f t="shared" si="2"/>
        <v>0</v>
      </c>
      <c r="G16" s="217">
        <f t="shared" si="1"/>
        <v>0</v>
      </c>
    </row>
    <row r="17" spans="1:7" x14ac:dyDescent="0.25">
      <c r="A17" s="77" t="s">
        <v>242</v>
      </c>
      <c r="B17" s="205">
        <v>0</v>
      </c>
      <c r="C17" s="205">
        <v>0</v>
      </c>
      <c r="D17" s="217">
        <f t="shared" ref="D17:D27" si="3">B17+C17</f>
        <v>0</v>
      </c>
      <c r="E17" s="205">
        <v>0</v>
      </c>
      <c r="F17" s="205">
        <v>0</v>
      </c>
      <c r="G17" s="217">
        <f t="shared" si="1"/>
        <v>0</v>
      </c>
    </row>
    <row r="18" spans="1:7" x14ac:dyDescent="0.25">
      <c r="A18" s="77" t="s">
        <v>243</v>
      </c>
      <c r="B18" s="205">
        <v>0</v>
      </c>
      <c r="C18" s="205">
        <v>0</v>
      </c>
      <c r="D18" s="217">
        <f t="shared" si="3"/>
        <v>0</v>
      </c>
      <c r="E18" s="205">
        <v>0</v>
      </c>
      <c r="F18" s="205">
        <v>0</v>
      </c>
      <c r="G18" s="217">
        <f t="shared" si="1"/>
        <v>0</v>
      </c>
    </row>
    <row r="19" spans="1:7" x14ac:dyDescent="0.25">
      <c r="A19" s="77" t="s">
        <v>244</v>
      </c>
      <c r="B19" s="205">
        <v>0</v>
      </c>
      <c r="C19" s="205">
        <v>0</v>
      </c>
      <c r="D19" s="217">
        <f t="shared" si="3"/>
        <v>0</v>
      </c>
      <c r="E19" s="205">
        <v>0</v>
      </c>
      <c r="F19" s="205">
        <v>0</v>
      </c>
      <c r="G19" s="217">
        <f t="shared" si="1"/>
        <v>0</v>
      </c>
    </row>
    <row r="20" spans="1:7" x14ac:dyDescent="0.25">
      <c r="A20" s="77" t="s">
        <v>245</v>
      </c>
      <c r="B20" s="217">
        <v>0</v>
      </c>
      <c r="C20" s="217">
        <v>0</v>
      </c>
      <c r="D20" s="217">
        <f t="shared" si="3"/>
        <v>0</v>
      </c>
      <c r="E20" s="217">
        <v>0</v>
      </c>
      <c r="F20" s="217">
        <v>0</v>
      </c>
      <c r="G20" s="217">
        <f t="shared" si="1"/>
        <v>0</v>
      </c>
    </row>
    <row r="21" spans="1:7" x14ac:dyDescent="0.25">
      <c r="A21" s="77" t="s">
        <v>246</v>
      </c>
      <c r="B21" s="217">
        <v>0</v>
      </c>
      <c r="C21" s="217">
        <v>0</v>
      </c>
      <c r="D21" s="217">
        <f t="shared" si="3"/>
        <v>0</v>
      </c>
      <c r="E21" s="217">
        <v>0</v>
      </c>
      <c r="F21" s="217">
        <v>0</v>
      </c>
      <c r="G21" s="217">
        <f t="shared" si="1"/>
        <v>0</v>
      </c>
    </row>
    <row r="22" spans="1:7" x14ac:dyDescent="0.25">
      <c r="A22" s="77" t="s">
        <v>247</v>
      </c>
      <c r="B22" s="205">
        <v>0</v>
      </c>
      <c r="C22" s="205">
        <v>0</v>
      </c>
      <c r="D22" s="217">
        <f t="shared" si="3"/>
        <v>0</v>
      </c>
      <c r="E22" s="205">
        <v>0</v>
      </c>
      <c r="F22" s="205">
        <v>0</v>
      </c>
      <c r="G22" s="217">
        <f t="shared" si="1"/>
        <v>0</v>
      </c>
    </row>
    <row r="23" spans="1:7" x14ac:dyDescent="0.25">
      <c r="A23" s="77" t="s">
        <v>248</v>
      </c>
      <c r="B23" s="217">
        <v>0</v>
      </c>
      <c r="C23" s="217">
        <v>0</v>
      </c>
      <c r="D23" s="217">
        <f t="shared" si="3"/>
        <v>0</v>
      </c>
      <c r="E23" s="217">
        <v>0</v>
      </c>
      <c r="F23" s="217">
        <v>0</v>
      </c>
      <c r="G23" s="217">
        <f t="shared" si="1"/>
        <v>0</v>
      </c>
    </row>
    <row r="24" spans="1:7" x14ac:dyDescent="0.25">
      <c r="A24" s="77" t="s">
        <v>249</v>
      </c>
      <c r="B24" s="217">
        <v>0</v>
      </c>
      <c r="C24" s="217">
        <v>0</v>
      </c>
      <c r="D24" s="217">
        <f t="shared" si="3"/>
        <v>0</v>
      </c>
      <c r="E24" s="217">
        <v>0</v>
      </c>
      <c r="F24" s="217">
        <v>0</v>
      </c>
      <c r="G24" s="217">
        <f t="shared" si="1"/>
        <v>0</v>
      </c>
    </row>
    <row r="25" spans="1:7" x14ac:dyDescent="0.25">
      <c r="A25" s="77" t="s">
        <v>250</v>
      </c>
      <c r="B25" s="205">
        <v>0</v>
      </c>
      <c r="C25" s="205">
        <v>0</v>
      </c>
      <c r="D25" s="217">
        <f t="shared" si="3"/>
        <v>0</v>
      </c>
      <c r="E25" s="205">
        <v>0</v>
      </c>
      <c r="F25" s="205">
        <v>0</v>
      </c>
      <c r="G25" s="217">
        <f t="shared" si="1"/>
        <v>0</v>
      </c>
    </row>
    <row r="26" spans="1:7" x14ac:dyDescent="0.25">
      <c r="A26" s="77" t="s">
        <v>251</v>
      </c>
      <c r="B26" s="205">
        <v>0</v>
      </c>
      <c r="C26" s="205">
        <v>0</v>
      </c>
      <c r="D26" s="217">
        <f t="shared" si="3"/>
        <v>0</v>
      </c>
      <c r="E26" s="205">
        <v>0</v>
      </c>
      <c r="F26" s="205">
        <v>0</v>
      </c>
      <c r="G26" s="217">
        <f t="shared" si="1"/>
        <v>0</v>
      </c>
    </row>
    <row r="27" spans="1:7" x14ac:dyDescent="0.25">
      <c r="A27" s="77" t="s">
        <v>252</v>
      </c>
      <c r="B27" s="205">
        <v>0</v>
      </c>
      <c r="C27" s="205">
        <v>0</v>
      </c>
      <c r="D27" s="217">
        <f t="shared" si="3"/>
        <v>0</v>
      </c>
      <c r="E27" s="205">
        <v>0</v>
      </c>
      <c r="F27" s="205">
        <v>0</v>
      </c>
      <c r="G27" s="217">
        <f t="shared" si="1"/>
        <v>0</v>
      </c>
    </row>
    <row r="28" spans="1:7" x14ac:dyDescent="0.25">
      <c r="A28" s="58" t="s">
        <v>253</v>
      </c>
      <c r="B28" s="217">
        <f>SUM(B29:B33)</f>
        <v>0</v>
      </c>
      <c r="C28" s="217">
        <f t="shared" ref="C28:F28" si="4">SUM(C29:C33)</f>
        <v>0</v>
      </c>
      <c r="D28" s="217">
        <f t="shared" si="4"/>
        <v>0</v>
      </c>
      <c r="E28" s="217">
        <f t="shared" si="4"/>
        <v>0</v>
      </c>
      <c r="F28" s="217">
        <f t="shared" si="4"/>
        <v>0</v>
      </c>
      <c r="G28" s="217">
        <f t="shared" si="1"/>
        <v>0</v>
      </c>
    </row>
    <row r="29" spans="1:7" x14ac:dyDescent="0.25">
      <c r="A29" s="77" t="s">
        <v>254</v>
      </c>
      <c r="B29" s="205">
        <v>0</v>
      </c>
      <c r="C29" s="205">
        <v>0</v>
      </c>
      <c r="D29" s="217">
        <f t="shared" ref="D29:D33" si="5">B29+C29</f>
        <v>0</v>
      </c>
      <c r="E29" s="205">
        <v>0</v>
      </c>
      <c r="F29" s="205">
        <v>0</v>
      </c>
      <c r="G29" s="217">
        <f t="shared" si="1"/>
        <v>0</v>
      </c>
    </row>
    <row r="30" spans="1:7" x14ac:dyDescent="0.25">
      <c r="A30" s="77" t="s">
        <v>255</v>
      </c>
      <c r="B30" s="205">
        <v>0</v>
      </c>
      <c r="C30" s="205">
        <v>0</v>
      </c>
      <c r="D30" s="217">
        <f t="shared" si="5"/>
        <v>0</v>
      </c>
      <c r="E30" s="205">
        <v>0</v>
      </c>
      <c r="F30" s="205">
        <v>0</v>
      </c>
      <c r="G30" s="217">
        <f t="shared" si="1"/>
        <v>0</v>
      </c>
    </row>
    <row r="31" spans="1:7" x14ac:dyDescent="0.25">
      <c r="A31" s="77" t="s">
        <v>256</v>
      </c>
      <c r="B31" s="205">
        <v>0</v>
      </c>
      <c r="C31" s="205">
        <v>0</v>
      </c>
      <c r="D31" s="217">
        <f t="shared" si="5"/>
        <v>0</v>
      </c>
      <c r="E31" s="205">
        <v>0</v>
      </c>
      <c r="F31" s="205">
        <v>0</v>
      </c>
      <c r="G31" s="217">
        <f t="shared" si="1"/>
        <v>0</v>
      </c>
    </row>
    <row r="32" spans="1:7" x14ac:dyDescent="0.25">
      <c r="A32" s="77" t="s">
        <v>257</v>
      </c>
      <c r="B32" s="217">
        <v>0</v>
      </c>
      <c r="C32" s="217">
        <v>0</v>
      </c>
      <c r="D32" s="217">
        <f t="shared" si="5"/>
        <v>0</v>
      </c>
      <c r="E32" s="217">
        <v>0</v>
      </c>
      <c r="F32" s="217">
        <v>0</v>
      </c>
      <c r="G32" s="217">
        <f t="shared" si="1"/>
        <v>0</v>
      </c>
    </row>
    <row r="33" spans="1:8" x14ac:dyDescent="0.25">
      <c r="A33" s="77" t="s">
        <v>258</v>
      </c>
      <c r="B33" s="205">
        <v>0</v>
      </c>
      <c r="C33" s="205">
        <v>0</v>
      </c>
      <c r="D33" s="217">
        <f t="shared" si="5"/>
        <v>0</v>
      </c>
      <c r="E33" s="205">
        <v>0</v>
      </c>
      <c r="F33" s="205">
        <v>0</v>
      </c>
      <c r="G33" s="217">
        <f t="shared" si="1"/>
        <v>0</v>
      </c>
    </row>
    <row r="34" spans="1:8" x14ac:dyDescent="0.25">
      <c r="A34" s="58" t="s">
        <v>608</v>
      </c>
      <c r="B34" s="205">
        <v>10815000</v>
      </c>
      <c r="C34" s="236">
        <v>250000</v>
      </c>
      <c r="D34" s="217">
        <f>B34+C34</f>
        <v>11065000</v>
      </c>
      <c r="E34" s="205">
        <v>8111250</v>
      </c>
      <c r="F34" s="205">
        <v>8111250</v>
      </c>
      <c r="G34" s="217">
        <f t="shared" si="1"/>
        <v>-2703750</v>
      </c>
    </row>
    <row r="35" spans="1:8" x14ac:dyDescent="0.25">
      <c r="A35" s="58" t="s">
        <v>260</v>
      </c>
      <c r="B35" s="217">
        <f>B36</f>
        <v>0</v>
      </c>
      <c r="C35" s="217">
        <f>C36</f>
        <v>0</v>
      </c>
      <c r="D35" s="217">
        <f>B35+C35</f>
        <v>0</v>
      </c>
      <c r="E35" s="217">
        <f>E36</f>
        <v>0</v>
      </c>
      <c r="F35" s="217">
        <f>F36</f>
        <v>0</v>
      </c>
      <c r="G35" s="217">
        <f t="shared" si="1"/>
        <v>0</v>
      </c>
    </row>
    <row r="36" spans="1:8" x14ac:dyDescent="0.25">
      <c r="A36" s="77" t="s">
        <v>261</v>
      </c>
      <c r="B36" s="205">
        <v>0</v>
      </c>
      <c r="C36" s="205">
        <v>0</v>
      </c>
      <c r="D36" s="217">
        <f>B36+C36</f>
        <v>0</v>
      </c>
      <c r="E36" s="205">
        <v>0</v>
      </c>
      <c r="F36" s="205">
        <v>0</v>
      </c>
      <c r="G36" s="217">
        <f t="shared" si="1"/>
        <v>0</v>
      </c>
    </row>
    <row r="37" spans="1:8" x14ac:dyDescent="0.25">
      <c r="A37" s="58" t="s">
        <v>262</v>
      </c>
      <c r="B37" s="217">
        <f>B38+B39</f>
        <v>0</v>
      </c>
      <c r="C37" s="217">
        <f t="shared" ref="C37:F37" si="6">C38+C39</f>
        <v>0</v>
      </c>
      <c r="D37" s="217">
        <f t="shared" si="6"/>
        <v>0</v>
      </c>
      <c r="E37" s="217">
        <f t="shared" si="6"/>
        <v>0</v>
      </c>
      <c r="F37" s="217">
        <f t="shared" si="6"/>
        <v>0</v>
      </c>
      <c r="G37" s="217">
        <f t="shared" si="1"/>
        <v>0</v>
      </c>
    </row>
    <row r="38" spans="1:8" x14ac:dyDescent="0.25">
      <c r="A38" s="77" t="s">
        <v>263</v>
      </c>
      <c r="B38" s="217">
        <v>0</v>
      </c>
      <c r="C38" s="217">
        <v>0</v>
      </c>
      <c r="D38" s="217">
        <f>B38+C38</f>
        <v>0</v>
      </c>
      <c r="E38" s="217">
        <v>0</v>
      </c>
      <c r="F38" s="217">
        <v>0</v>
      </c>
      <c r="G38" s="217">
        <f t="shared" si="1"/>
        <v>0</v>
      </c>
    </row>
    <row r="39" spans="1:8" x14ac:dyDescent="0.25">
      <c r="A39" s="77" t="s">
        <v>264</v>
      </c>
      <c r="B39" s="217">
        <v>0</v>
      </c>
      <c r="C39" s="217">
        <v>0</v>
      </c>
      <c r="D39" s="217">
        <f>B39+C39</f>
        <v>0</v>
      </c>
      <c r="E39" s="217">
        <v>0</v>
      </c>
      <c r="F39" s="217">
        <v>0</v>
      </c>
      <c r="G39" s="217">
        <f t="shared" si="1"/>
        <v>0</v>
      </c>
    </row>
    <row r="40" spans="1:8" x14ac:dyDescent="0.25">
      <c r="A40" s="45"/>
      <c r="B40" s="217"/>
      <c r="C40" s="217"/>
      <c r="D40" s="217"/>
      <c r="E40" s="217"/>
      <c r="F40" s="217"/>
      <c r="G40" s="217"/>
    </row>
    <row r="41" spans="1:8" x14ac:dyDescent="0.25">
      <c r="A41" s="3" t="s">
        <v>265</v>
      </c>
      <c r="B41" s="204">
        <f>B9+B10+B11+B12+B13+B14+B15+B16+B28++B34+B35+B37</f>
        <v>12860791.66</v>
      </c>
      <c r="C41" s="204">
        <f t="shared" ref="C41:G41" si="7">C9+C10+C11+C12+C13+C14+C15+C16+C28++C34+C35+C37</f>
        <v>1484124.8599999999</v>
      </c>
      <c r="D41" s="204">
        <f t="shared" si="7"/>
        <v>14344916.52</v>
      </c>
      <c r="E41" s="204">
        <f t="shared" si="7"/>
        <v>11327999.550000001</v>
      </c>
      <c r="F41" s="204">
        <f t="shared" si="7"/>
        <v>11327999.550000001</v>
      </c>
      <c r="G41" s="204">
        <f t="shared" si="7"/>
        <v>-1532792.11</v>
      </c>
    </row>
    <row r="42" spans="1:8" x14ac:dyDescent="0.25">
      <c r="A42" s="3" t="s">
        <v>266</v>
      </c>
      <c r="B42" s="219"/>
      <c r="C42" s="219"/>
      <c r="D42" s="219"/>
      <c r="E42" s="219"/>
      <c r="F42" s="219"/>
      <c r="G42" s="204">
        <f>IF((F41-B41)&lt;0,0,(F41-B41))</f>
        <v>0</v>
      </c>
      <c r="H42" s="218"/>
    </row>
    <row r="43" spans="1:8" x14ac:dyDescent="0.25">
      <c r="A43" s="45"/>
      <c r="B43" s="206"/>
      <c r="C43" s="206"/>
      <c r="D43" s="206"/>
      <c r="E43" s="206"/>
      <c r="F43" s="206"/>
      <c r="G43" s="206"/>
    </row>
    <row r="44" spans="1:8" x14ac:dyDescent="0.25">
      <c r="A44" s="3" t="s">
        <v>267</v>
      </c>
      <c r="B44" s="206"/>
      <c r="C44" s="206"/>
      <c r="D44" s="206"/>
      <c r="E44" s="206"/>
      <c r="F44" s="206"/>
      <c r="G44" s="206"/>
    </row>
    <row r="45" spans="1:8" x14ac:dyDescent="0.25">
      <c r="A45" s="58" t="s">
        <v>268</v>
      </c>
      <c r="B45" s="217">
        <f>SUM(B46:B53)</f>
        <v>0</v>
      </c>
      <c r="C45" s="217">
        <f t="shared" ref="C45:F45" si="8">SUM(C46:C53)</f>
        <v>0</v>
      </c>
      <c r="D45" s="217">
        <f t="shared" si="8"/>
        <v>0</v>
      </c>
      <c r="E45" s="217">
        <f t="shared" si="8"/>
        <v>0</v>
      </c>
      <c r="F45" s="217">
        <f t="shared" si="8"/>
        <v>0</v>
      </c>
      <c r="G45" s="217">
        <f>F45-B45</f>
        <v>0</v>
      </c>
    </row>
    <row r="46" spans="1:8" x14ac:dyDescent="0.25">
      <c r="A46" s="80" t="s">
        <v>269</v>
      </c>
      <c r="B46" s="217">
        <v>0</v>
      </c>
      <c r="C46" s="217">
        <v>0</v>
      </c>
      <c r="D46" s="217">
        <f>B46+C46</f>
        <v>0</v>
      </c>
      <c r="E46" s="217">
        <v>0</v>
      </c>
      <c r="F46" s="217">
        <v>0</v>
      </c>
      <c r="G46" s="217">
        <f>F46-B46</f>
        <v>0</v>
      </c>
    </row>
    <row r="47" spans="1:8" x14ac:dyDescent="0.25">
      <c r="A47" s="80" t="s">
        <v>270</v>
      </c>
      <c r="B47" s="217">
        <v>0</v>
      </c>
      <c r="C47" s="217">
        <v>0</v>
      </c>
      <c r="D47" s="217">
        <f t="shared" ref="D47:D53" si="9">B47+C47</f>
        <v>0</v>
      </c>
      <c r="E47" s="217">
        <v>0</v>
      </c>
      <c r="F47" s="217">
        <v>0</v>
      </c>
      <c r="G47" s="217">
        <f t="shared" ref="G47:G48" si="10">F47-B47</f>
        <v>0</v>
      </c>
    </row>
    <row r="48" spans="1:8" x14ac:dyDescent="0.25">
      <c r="A48" s="80" t="s">
        <v>271</v>
      </c>
      <c r="B48" s="205">
        <v>0</v>
      </c>
      <c r="C48" s="205">
        <v>0</v>
      </c>
      <c r="D48" s="217">
        <f t="shared" si="9"/>
        <v>0</v>
      </c>
      <c r="E48" s="205">
        <v>0</v>
      </c>
      <c r="F48" s="205">
        <v>0</v>
      </c>
      <c r="G48" s="217">
        <f t="shared" si="10"/>
        <v>0</v>
      </c>
    </row>
    <row r="49" spans="1:7" ht="30" x14ac:dyDescent="0.25">
      <c r="A49" s="80" t="s">
        <v>272</v>
      </c>
      <c r="B49" s="205">
        <v>0</v>
      </c>
      <c r="C49" s="205">
        <v>0</v>
      </c>
      <c r="D49" s="217">
        <f t="shared" si="9"/>
        <v>0</v>
      </c>
      <c r="E49" s="205">
        <v>0</v>
      </c>
      <c r="F49" s="205">
        <v>0</v>
      </c>
      <c r="G49" s="217">
        <f>F49-B49</f>
        <v>0</v>
      </c>
    </row>
    <row r="50" spans="1:7" x14ac:dyDescent="0.25">
      <c r="A50" s="80" t="s">
        <v>273</v>
      </c>
      <c r="B50" s="217">
        <v>0</v>
      </c>
      <c r="C50" s="217">
        <v>0</v>
      </c>
      <c r="D50" s="217">
        <f t="shared" si="9"/>
        <v>0</v>
      </c>
      <c r="E50" s="217">
        <v>0</v>
      </c>
      <c r="F50" s="217">
        <v>0</v>
      </c>
      <c r="G50" s="217">
        <f t="shared" ref="G50:G63" si="11">F50-B50</f>
        <v>0</v>
      </c>
    </row>
    <row r="51" spans="1:7" x14ac:dyDescent="0.25">
      <c r="A51" s="80" t="s">
        <v>274</v>
      </c>
      <c r="B51" s="217">
        <v>0</v>
      </c>
      <c r="C51" s="217">
        <v>0</v>
      </c>
      <c r="D51" s="217">
        <f t="shared" si="9"/>
        <v>0</v>
      </c>
      <c r="E51" s="217">
        <v>0</v>
      </c>
      <c r="F51" s="217">
        <v>0</v>
      </c>
      <c r="G51" s="217">
        <f t="shared" si="11"/>
        <v>0</v>
      </c>
    </row>
    <row r="52" spans="1:7" ht="30" x14ac:dyDescent="0.25">
      <c r="A52" s="81" t="s">
        <v>275</v>
      </c>
      <c r="B52" s="217">
        <v>0</v>
      </c>
      <c r="C52" s="217">
        <v>0</v>
      </c>
      <c r="D52" s="217">
        <f t="shared" si="9"/>
        <v>0</v>
      </c>
      <c r="E52" s="217">
        <v>0</v>
      </c>
      <c r="F52" s="217">
        <v>0</v>
      </c>
      <c r="G52" s="217">
        <f t="shared" si="11"/>
        <v>0</v>
      </c>
    </row>
    <row r="53" spans="1:7" x14ac:dyDescent="0.25">
      <c r="A53" s="77" t="s">
        <v>276</v>
      </c>
      <c r="B53" s="217">
        <v>0</v>
      </c>
      <c r="C53" s="217">
        <v>0</v>
      </c>
      <c r="D53" s="217">
        <f t="shared" si="9"/>
        <v>0</v>
      </c>
      <c r="E53" s="217">
        <v>0</v>
      </c>
      <c r="F53" s="217">
        <v>0</v>
      </c>
      <c r="G53" s="217">
        <f t="shared" si="11"/>
        <v>0</v>
      </c>
    </row>
    <row r="54" spans="1:7" x14ac:dyDescent="0.25">
      <c r="A54" s="58" t="s">
        <v>277</v>
      </c>
      <c r="B54" s="217">
        <f>SUM(B55:B58)</f>
        <v>0</v>
      </c>
      <c r="C54" s="217">
        <f t="shared" ref="C54:F54" si="12">SUM(C55:C58)</f>
        <v>0</v>
      </c>
      <c r="D54" s="217">
        <f t="shared" si="12"/>
        <v>0</v>
      </c>
      <c r="E54" s="217">
        <f t="shared" si="12"/>
        <v>0</v>
      </c>
      <c r="F54" s="217">
        <f t="shared" si="12"/>
        <v>0</v>
      </c>
      <c r="G54" s="217">
        <f t="shared" si="11"/>
        <v>0</v>
      </c>
    </row>
    <row r="55" spans="1:7" x14ac:dyDescent="0.25">
      <c r="A55" s="81" t="s">
        <v>278</v>
      </c>
      <c r="B55" s="217">
        <v>0</v>
      </c>
      <c r="C55" s="217">
        <v>0</v>
      </c>
      <c r="D55" s="217">
        <f t="shared" ref="D55:D58" si="13">B55+C55</f>
        <v>0</v>
      </c>
      <c r="E55" s="217">
        <v>0</v>
      </c>
      <c r="F55" s="217">
        <v>0</v>
      </c>
      <c r="G55" s="217">
        <f t="shared" si="11"/>
        <v>0</v>
      </c>
    </row>
    <row r="56" spans="1:7" x14ac:dyDescent="0.25">
      <c r="A56" s="80" t="s">
        <v>279</v>
      </c>
      <c r="B56" s="217">
        <v>0</v>
      </c>
      <c r="C56" s="217">
        <v>0</v>
      </c>
      <c r="D56" s="217">
        <f t="shared" si="13"/>
        <v>0</v>
      </c>
      <c r="E56" s="217">
        <v>0</v>
      </c>
      <c r="F56" s="217">
        <v>0</v>
      </c>
      <c r="G56" s="217">
        <f t="shared" si="11"/>
        <v>0</v>
      </c>
    </row>
    <row r="57" spans="1:7" x14ac:dyDescent="0.25">
      <c r="A57" s="80" t="s">
        <v>280</v>
      </c>
      <c r="B57" s="217">
        <v>0</v>
      </c>
      <c r="C57" s="217">
        <v>0</v>
      </c>
      <c r="D57" s="217">
        <f t="shared" si="13"/>
        <v>0</v>
      </c>
      <c r="E57" s="217">
        <v>0</v>
      </c>
      <c r="F57" s="217">
        <v>0</v>
      </c>
      <c r="G57" s="217">
        <f t="shared" si="11"/>
        <v>0</v>
      </c>
    </row>
    <row r="58" spans="1:7" x14ac:dyDescent="0.25">
      <c r="A58" s="81" t="s">
        <v>281</v>
      </c>
      <c r="B58" s="205">
        <v>0</v>
      </c>
      <c r="C58" s="205">
        <v>0</v>
      </c>
      <c r="D58" s="217">
        <f t="shared" si="13"/>
        <v>0</v>
      </c>
      <c r="E58" s="205">
        <v>0</v>
      </c>
      <c r="F58" s="205">
        <v>0</v>
      </c>
      <c r="G58" s="217">
        <f t="shared" si="11"/>
        <v>0</v>
      </c>
    </row>
    <row r="59" spans="1:7" x14ac:dyDescent="0.25">
      <c r="A59" s="58" t="s">
        <v>282</v>
      </c>
      <c r="B59" s="217">
        <f>B60+B61</f>
        <v>0</v>
      </c>
      <c r="C59" s="217">
        <f t="shared" ref="C59:F59" si="14">C60+C61</f>
        <v>0</v>
      </c>
      <c r="D59" s="217">
        <f t="shared" si="14"/>
        <v>0</v>
      </c>
      <c r="E59" s="217">
        <f t="shared" si="14"/>
        <v>0</v>
      </c>
      <c r="F59" s="217">
        <f t="shared" si="14"/>
        <v>0</v>
      </c>
      <c r="G59" s="217">
        <f t="shared" si="11"/>
        <v>0</v>
      </c>
    </row>
    <row r="60" spans="1:7" x14ac:dyDescent="0.25">
      <c r="A60" s="80" t="s">
        <v>283</v>
      </c>
      <c r="B60" s="205">
        <v>0</v>
      </c>
      <c r="C60" s="205">
        <v>0</v>
      </c>
      <c r="D60" s="217">
        <f t="shared" ref="D60:D63" si="15">B60+C60</f>
        <v>0</v>
      </c>
      <c r="E60" s="205">
        <v>0</v>
      </c>
      <c r="F60" s="205">
        <v>0</v>
      </c>
      <c r="G60" s="217">
        <f t="shared" si="11"/>
        <v>0</v>
      </c>
    </row>
    <row r="61" spans="1:7" x14ac:dyDescent="0.25">
      <c r="A61" s="80" t="s">
        <v>284</v>
      </c>
      <c r="B61" s="205">
        <v>0</v>
      </c>
      <c r="C61" s="205">
        <v>0</v>
      </c>
      <c r="D61" s="217">
        <f t="shared" si="15"/>
        <v>0</v>
      </c>
      <c r="E61" s="205">
        <v>0</v>
      </c>
      <c r="F61" s="205">
        <v>0</v>
      </c>
      <c r="G61" s="217">
        <f t="shared" si="11"/>
        <v>0</v>
      </c>
    </row>
    <row r="62" spans="1:7" x14ac:dyDescent="0.25">
      <c r="A62" s="58" t="s">
        <v>609</v>
      </c>
      <c r="B62" s="205">
        <v>0</v>
      </c>
      <c r="C62" s="205">
        <v>0</v>
      </c>
      <c r="D62" s="217">
        <f t="shared" si="15"/>
        <v>0</v>
      </c>
      <c r="E62" s="205">
        <v>0</v>
      </c>
      <c r="F62" s="205">
        <v>0</v>
      </c>
      <c r="G62" s="217">
        <f t="shared" si="11"/>
        <v>0</v>
      </c>
    </row>
    <row r="63" spans="1:7" x14ac:dyDescent="0.25">
      <c r="A63" s="58" t="s">
        <v>286</v>
      </c>
      <c r="B63" s="205">
        <v>0</v>
      </c>
      <c r="C63" s="205">
        <v>0</v>
      </c>
      <c r="D63" s="217">
        <f t="shared" si="15"/>
        <v>0</v>
      </c>
      <c r="E63" s="205">
        <v>0</v>
      </c>
      <c r="F63" s="205">
        <v>0</v>
      </c>
      <c r="G63" s="217">
        <f t="shared" si="11"/>
        <v>0</v>
      </c>
    </row>
    <row r="64" spans="1:7" x14ac:dyDescent="0.25">
      <c r="A64" s="45"/>
      <c r="B64" s="206"/>
      <c r="C64" s="206"/>
      <c r="D64" s="206"/>
      <c r="E64" s="206"/>
      <c r="F64" s="206"/>
      <c r="G64" s="206"/>
    </row>
    <row r="65" spans="1:7" x14ac:dyDescent="0.25">
      <c r="A65" s="3" t="s">
        <v>287</v>
      </c>
      <c r="B65" s="204">
        <f>B45+B54+B59+B62+B63</f>
        <v>0</v>
      </c>
      <c r="C65" s="204">
        <f t="shared" ref="C65:F65" si="16">C45+C54+C59+C62+C63</f>
        <v>0</v>
      </c>
      <c r="D65" s="204">
        <f t="shared" si="16"/>
        <v>0</v>
      </c>
      <c r="E65" s="204">
        <f t="shared" si="16"/>
        <v>0</v>
      </c>
      <c r="F65" s="204">
        <f t="shared" si="16"/>
        <v>0</v>
      </c>
      <c r="G65" s="204">
        <f>F65-B65</f>
        <v>0</v>
      </c>
    </row>
    <row r="66" spans="1:7" x14ac:dyDescent="0.25">
      <c r="A66" s="45"/>
      <c r="B66" s="206"/>
      <c r="C66" s="206"/>
      <c r="D66" s="206"/>
      <c r="E66" s="206"/>
      <c r="F66" s="206"/>
      <c r="G66" s="206"/>
    </row>
    <row r="67" spans="1:7" x14ac:dyDescent="0.25">
      <c r="A67" s="3" t="s">
        <v>288</v>
      </c>
      <c r="B67" s="204">
        <f>B68</f>
        <v>0</v>
      </c>
      <c r="C67" s="204">
        <f t="shared" ref="C67:G67" si="17">C68</f>
        <v>0</v>
      </c>
      <c r="D67" s="204">
        <f t="shared" si="17"/>
        <v>0</v>
      </c>
      <c r="E67" s="204">
        <f t="shared" si="17"/>
        <v>0</v>
      </c>
      <c r="F67" s="204">
        <f t="shared" si="17"/>
        <v>0</v>
      </c>
      <c r="G67" s="204">
        <f t="shared" si="17"/>
        <v>0</v>
      </c>
    </row>
    <row r="68" spans="1:7" x14ac:dyDescent="0.25">
      <c r="A68" s="58" t="s">
        <v>289</v>
      </c>
      <c r="B68" s="205">
        <v>0</v>
      </c>
      <c r="C68" s="205">
        <v>0</v>
      </c>
      <c r="D68" s="217">
        <f>B68+C68</f>
        <v>0</v>
      </c>
      <c r="E68" s="205">
        <v>0</v>
      </c>
      <c r="F68" s="205">
        <v>0</v>
      </c>
      <c r="G68" s="217">
        <f t="shared" ref="G68" si="18">F68-B68</f>
        <v>0</v>
      </c>
    </row>
    <row r="69" spans="1:7" x14ac:dyDescent="0.25">
      <c r="A69" s="45"/>
      <c r="B69" s="206"/>
      <c r="C69" s="206"/>
      <c r="D69" s="206"/>
      <c r="E69" s="206"/>
      <c r="F69" s="206"/>
      <c r="G69" s="206"/>
    </row>
    <row r="70" spans="1:7" x14ac:dyDescent="0.25">
      <c r="A70" s="3" t="s">
        <v>290</v>
      </c>
      <c r="B70" s="204">
        <f>B41+B65+B67</f>
        <v>12860791.66</v>
      </c>
      <c r="C70" s="204">
        <f t="shared" ref="C70:G70" si="19">C41+C65+C67</f>
        <v>1484124.8599999999</v>
      </c>
      <c r="D70" s="204">
        <f t="shared" si="19"/>
        <v>14344916.52</v>
      </c>
      <c r="E70" s="204">
        <f t="shared" si="19"/>
        <v>11327999.550000001</v>
      </c>
      <c r="F70" s="204">
        <f t="shared" si="19"/>
        <v>11327999.550000001</v>
      </c>
      <c r="G70" s="204">
        <f t="shared" si="19"/>
        <v>-1532792.11</v>
      </c>
    </row>
    <row r="71" spans="1:7" x14ac:dyDescent="0.25">
      <c r="A71" s="45"/>
      <c r="B71" s="206"/>
      <c r="C71" s="206"/>
      <c r="D71" s="206"/>
      <c r="E71" s="206"/>
      <c r="F71" s="206"/>
      <c r="G71" s="206"/>
    </row>
    <row r="72" spans="1:7" x14ac:dyDescent="0.25">
      <c r="A72" s="3" t="s">
        <v>291</v>
      </c>
      <c r="B72" s="206"/>
      <c r="C72" s="206"/>
      <c r="D72" s="206"/>
      <c r="E72" s="206"/>
      <c r="F72" s="206"/>
      <c r="G72" s="206"/>
    </row>
    <row r="73" spans="1:7" ht="30" x14ac:dyDescent="0.25">
      <c r="A73" s="67" t="s">
        <v>292</v>
      </c>
      <c r="B73" s="205">
        <v>0</v>
      </c>
      <c r="C73" s="205">
        <v>0</v>
      </c>
      <c r="D73" s="217">
        <f t="shared" ref="D73:D74" si="20">B73+C73</f>
        <v>0</v>
      </c>
      <c r="E73" s="205">
        <v>0</v>
      </c>
      <c r="F73" s="205">
        <v>0</v>
      </c>
      <c r="G73" s="217">
        <f t="shared" ref="G73:G74" si="21">F73-B73</f>
        <v>0</v>
      </c>
    </row>
    <row r="74" spans="1:7" ht="30" x14ac:dyDescent="0.25">
      <c r="A74" s="67" t="s">
        <v>293</v>
      </c>
      <c r="B74" s="205">
        <v>0</v>
      </c>
      <c r="C74" s="205">
        <v>0</v>
      </c>
      <c r="D74" s="217">
        <f t="shared" si="20"/>
        <v>0</v>
      </c>
      <c r="E74" s="205">
        <v>0</v>
      </c>
      <c r="F74" s="205">
        <v>0</v>
      </c>
      <c r="G74" s="217">
        <f t="shared" si="21"/>
        <v>0</v>
      </c>
    </row>
    <row r="75" spans="1:7" x14ac:dyDescent="0.25">
      <c r="A75" s="18" t="s">
        <v>294</v>
      </c>
      <c r="B75" s="204">
        <f>B73+B74</f>
        <v>0</v>
      </c>
      <c r="C75" s="204">
        <f t="shared" ref="C75:G75" si="22">C73+C74</f>
        <v>0</v>
      </c>
      <c r="D75" s="204">
        <f t="shared" si="22"/>
        <v>0</v>
      </c>
      <c r="E75" s="204">
        <f t="shared" si="22"/>
        <v>0</v>
      </c>
      <c r="F75" s="204">
        <f t="shared" si="22"/>
        <v>0</v>
      </c>
      <c r="G75" s="204">
        <f t="shared" si="22"/>
        <v>0</v>
      </c>
    </row>
    <row r="76" spans="1:7" x14ac:dyDescent="0.25">
      <c r="A76" s="55"/>
      <c r="B76" s="220"/>
      <c r="C76" s="220"/>
      <c r="D76" s="220"/>
      <c r="E76" s="220"/>
      <c r="F76" s="220"/>
      <c r="G76" s="220"/>
    </row>
    <row r="77" spans="1:7" x14ac:dyDescent="0.25">
      <c r="B77" s="221"/>
      <c r="C77" s="221"/>
      <c r="D77" s="221"/>
      <c r="E77" s="221"/>
      <c r="F77" s="221"/>
      <c r="G77" s="221"/>
    </row>
    <row r="78" spans="1:7" x14ac:dyDescent="0.25">
      <c r="B78" s="221"/>
      <c r="C78" s="221"/>
      <c r="D78" s="221">
        <f>B78+C78</f>
        <v>0</v>
      </c>
      <c r="E78" s="221"/>
      <c r="F78" s="221"/>
      <c r="G78" s="222">
        <f t="shared" ref="G78" si="23">B78-F78</f>
        <v>0</v>
      </c>
    </row>
    <row r="79" spans="1:7" x14ac:dyDescent="0.25">
      <c r="B79" s="223"/>
      <c r="C79" s="223"/>
      <c r="D79" s="223"/>
      <c r="E79" s="223"/>
      <c r="F79" s="223"/>
      <c r="G79" s="224"/>
    </row>
    <row r="80" spans="1:7" x14ac:dyDescent="0.25">
      <c r="B80" s="225"/>
      <c r="C80" s="225"/>
      <c r="D80" s="225"/>
      <c r="E80" s="225"/>
      <c r="F80" s="225"/>
      <c r="G80" s="22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4" t="s">
        <v>122</v>
      </c>
      <c r="B1" s="245"/>
      <c r="C1" s="245"/>
      <c r="D1" s="245"/>
      <c r="E1" s="245"/>
      <c r="F1" s="245"/>
      <c r="G1" s="245"/>
      <c r="H1" s="246"/>
    </row>
    <row r="2" spans="1:8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875893.12</v>
      </c>
      <c r="C18" s="108"/>
      <c r="D18" s="108"/>
      <c r="E18" s="108"/>
      <c r="F18" s="4">
        <v>550945.26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875893.12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550945.26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47" t="s">
        <v>151</v>
      </c>
      <c r="B33" s="247"/>
      <c r="C33" s="247"/>
      <c r="D33" s="247"/>
      <c r="E33" s="247"/>
      <c r="F33" s="247"/>
      <c r="G33" s="247"/>
      <c r="H33" s="247"/>
    </row>
    <row r="34" spans="1:8" ht="14.45" customHeight="1" x14ac:dyDescent="0.25">
      <c r="A34" s="247"/>
      <c r="B34" s="247"/>
      <c r="C34" s="247"/>
      <c r="D34" s="247"/>
      <c r="E34" s="247"/>
      <c r="F34" s="247"/>
      <c r="G34" s="247"/>
      <c r="H34" s="247"/>
    </row>
    <row r="35" spans="1:8" ht="14.45" customHeight="1" x14ac:dyDescent="0.25">
      <c r="A35" s="247"/>
      <c r="B35" s="247"/>
      <c r="C35" s="247"/>
      <c r="D35" s="247"/>
      <c r="E35" s="247"/>
      <c r="F35" s="247"/>
      <c r="G35" s="247"/>
      <c r="H35" s="247"/>
    </row>
    <row r="36" spans="1:8" ht="14.45" customHeight="1" x14ac:dyDescent="0.25">
      <c r="A36" s="247"/>
      <c r="B36" s="247"/>
      <c r="C36" s="247"/>
      <c r="D36" s="247"/>
      <c r="E36" s="247"/>
      <c r="F36" s="247"/>
      <c r="G36" s="247"/>
      <c r="H36" s="247"/>
    </row>
    <row r="37" spans="1:8" ht="14.45" customHeight="1" x14ac:dyDescent="0.25">
      <c r="A37" s="247"/>
      <c r="B37" s="247"/>
      <c r="C37" s="247"/>
      <c r="D37" s="247"/>
      <c r="E37" s="247"/>
      <c r="F37" s="247"/>
      <c r="G37" s="247"/>
      <c r="H37" s="24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CA7C-A24D-4421-AD5B-D2136829689F}">
  <dimension ref="A1:G34"/>
  <sheetViews>
    <sheetView topLeftCell="B22" workbookViewId="0">
      <selection activeCell="F13" sqref="F13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x14ac:dyDescent="0.25">
      <c r="A1" s="272" t="s">
        <v>431</v>
      </c>
      <c r="B1" s="271"/>
      <c r="C1" s="271"/>
      <c r="D1" s="271"/>
      <c r="E1" s="271"/>
      <c r="F1" s="271"/>
      <c r="G1" s="271"/>
    </row>
    <row r="2" spans="1:7" x14ac:dyDescent="0.25">
      <c r="A2" s="265" t="s">
        <v>598</v>
      </c>
      <c r="B2" s="266"/>
      <c r="C2" s="266"/>
      <c r="D2" s="266"/>
      <c r="E2" s="266"/>
      <c r="F2" s="266"/>
      <c r="G2" s="267"/>
    </row>
    <row r="3" spans="1:7" x14ac:dyDescent="0.25">
      <c r="A3" s="262" t="s">
        <v>296</v>
      </c>
      <c r="B3" s="263"/>
      <c r="C3" s="263"/>
      <c r="D3" s="263"/>
      <c r="E3" s="263"/>
      <c r="F3" s="263"/>
      <c r="G3" s="264"/>
    </row>
    <row r="4" spans="1:7" x14ac:dyDescent="0.25">
      <c r="A4" s="262" t="s">
        <v>432</v>
      </c>
      <c r="B4" s="263"/>
      <c r="C4" s="263"/>
      <c r="D4" s="263"/>
      <c r="E4" s="263"/>
      <c r="F4" s="263"/>
      <c r="G4" s="264"/>
    </row>
    <row r="5" spans="1:7" x14ac:dyDescent="0.25">
      <c r="A5" s="262" t="s">
        <v>616</v>
      </c>
      <c r="B5" s="263"/>
      <c r="C5" s="263"/>
      <c r="D5" s="263"/>
      <c r="E5" s="263"/>
      <c r="F5" s="263"/>
      <c r="G5" s="264"/>
    </row>
    <row r="6" spans="1:7" x14ac:dyDescent="0.25">
      <c r="A6" s="256" t="s">
        <v>2</v>
      </c>
      <c r="B6" s="257"/>
      <c r="C6" s="257"/>
      <c r="D6" s="257"/>
      <c r="E6" s="257"/>
      <c r="F6" s="257"/>
      <c r="G6" s="258"/>
    </row>
    <row r="7" spans="1:7" x14ac:dyDescent="0.25">
      <c r="A7" s="248" t="s">
        <v>433</v>
      </c>
      <c r="B7" s="251" t="s">
        <v>298</v>
      </c>
      <c r="C7" s="251"/>
      <c r="D7" s="251"/>
      <c r="E7" s="251"/>
      <c r="F7" s="251"/>
      <c r="G7" s="251" t="s">
        <v>299</v>
      </c>
    </row>
    <row r="8" spans="1:7" ht="30" x14ac:dyDescent="0.25">
      <c r="A8" s="24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61"/>
    </row>
    <row r="9" spans="1:7" x14ac:dyDescent="0.25">
      <c r="A9" s="26" t="s">
        <v>434</v>
      </c>
      <c r="B9" s="226">
        <f>B10+B11+B12+B15+B16+B19</f>
        <v>9585375.8599999994</v>
      </c>
      <c r="C9" s="226">
        <f t="shared" ref="C9:G9" si="0">C10+C11+C12+C15+C16+C19</f>
        <v>-154532.19</v>
      </c>
      <c r="D9" s="226">
        <f t="shared" si="0"/>
        <v>9430843.6699999999</v>
      </c>
      <c r="E9" s="226">
        <f t="shared" si="0"/>
        <v>9267924.3000000007</v>
      </c>
      <c r="F9" s="226">
        <f t="shared" si="0"/>
        <v>9267924.3000000007</v>
      </c>
      <c r="G9" s="226">
        <f t="shared" si="0"/>
        <v>162919.36999999918</v>
      </c>
    </row>
    <row r="10" spans="1:7" x14ac:dyDescent="0.25">
      <c r="A10" s="58" t="s">
        <v>610</v>
      </c>
      <c r="B10" s="227">
        <v>9585375.8599999994</v>
      </c>
      <c r="C10" s="227">
        <v>-154532.19</v>
      </c>
      <c r="D10" s="228">
        <f>B10+C10</f>
        <v>9430843.6699999999</v>
      </c>
      <c r="E10" s="237">
        <v>9267924.3000000007</v>
      </c>
      <c r="F10" s="237">
        <v>9267924.3000000007</v>
      </c>
      <c r="G10" s="228">
        <f>D10-E10</f>
        <v>162919.36999999918</v>
      </c>
    </row>
    <row r="11" spans="1:7" x14ac:dyDescent="0.25">
      <c r="A11" s="58" t="s">
        <v>436</v>
      </c>
      <c r="B11" s="228">
        <v>0</v>
      </c>
      <c r="C11" s="228">
        <v>0</v>
      </c>
      <c r="D11" s="228">
        <f>B11+C11</f>
        <v>0</v>
      </c>
      <c r="E11" s="228">
        <v>0</v>
      </c>
      <c r="F11" s="228">
        <v>0</v>
      </c>
      <c r="G11" s="228">
        <f>D11-E11</f>
        <v>0</v>
      </c>
    </row>
    <row r="12" spans="1:7" x14ac:dyDescent="0.25">
      <c r="A12" s="58" t="s">
        <v>437</v>
      </c>
      <c r="B12" s="228">
        <f>B13+B14</f>
        <v>0</v>
      </c>
      <c r="C12" s="228">
        <f t="shared" ref="C12:G12" si="1">C13+C14</f>
        <v>0</v>
      </c>
      <c r="D12" s="228">
        <f t="shared" si="1"/>
        <v>0</v>
      </c>
      <c r="E12" s="228">
        <f t="shared" si="1"/>
        <v>0</v>
      </c>
      <c r="F12" s="228">
        <f t="shared" si="1"/>
        <v>0</v>
      </c>
      <c r="G12" s="228">
        <f t="shared" si="1"/>
        <v>0</v>
      </c>
    </row>
    <row r="13" spans="1:7" x14ac:dyDescent="0.25">
      <c r="A13" s="77" t="s">
        <v>438</v>
      </c>
      <c r="B13" s="228">
        <v>0</v>
      </c>
      <c r="C13" s="228">
        <v>0</v>
      </c>
      <c r="D13" s="228">
        <f>B13+C13</f>
        <v>0</v>
      </c>
      <c r="E13" s="228">
        <v>0</v>
      </c>
      <c r="F13" s="228">
        <v>0</v>
      </c>
      <c r="G13" s="228">
        <f>D13-E13</f>
        <v>0</v>
      </c>
    </row>
    <row r="14" spans="1:7" x14ac:dyDescent="0.25">
      <c r="A14" s="77" t="s">
        <v>439</v>
      </c>
      <c r="B14" s="228">
        <v>0</v>
      </c>
      <c r="C14" s="228">
        <v>0</v>
      </c>
      <c r="D14" s="228">
        <f>B14+C14</f>
        <v>0</v>
      </c>
      <c r="E14" s="228">
        <v>0</v>
      </c>
      <c r="F14" s="228">
        <v>0</v>
      </c>
      <c r="G14" s="228">
        <f>D14-E14</f>
        <v>0</v>
      </c>
    </row>
    <row r="15" spans="1:7" x14ac:dyDescent="0.25">
      <c r="A15" s="58" t="s">
        <v>440</v>
      </c>
      <c r="B15" s="228">
        <v>0</v>
      </c>
      <c r="C15" s="228">
        <v>0</v>
      </c>
      <c r="D15" s="228">
        <f>B15+C15</f>
        <v>0</v>
      </c>
      <c r="E15" s="228">
        <v>0</v>
      </c>
      <c r="F15" s="228">
        <v>0</v>
      </c>
      <c r="G15" s="228">
        <f>D15-E15</f>
        <v>0</v>
      </c>
    </row>
    <row r="16" spans="1:7" ht="30" x14ac:dyDescent="0.25">
      <c r="A16" s="59" t="s">
        <v>441</v>
      </c>
      <c r="B16" s="228">
        <f>B17+B18</f>
        <v>0</v>
      </c>
      <c r="C16" s="228">
        <f t="shared" ref="C16:G16" si="2">C17+C18</f>
        <v>0</v>
      </c>
      <c r="D16" s="228">
        <f t="shared" si="2"/>
        <v>0</v>
      </c>
      <c r="E16" s="228">
        <f t="shared" si="2"/>
        <v>0</v>
      </c>
      <c r="F16" s="228">
        <f t="shared" si="2"/>
        <v>0</v>
      </c>
      <c r="G16" s="228">
        <f t="shared" si="2"/>
        <v>0</v>
      </c>
    </row>
    <row r="17" spans="1:7" x14ac:dyDescent="0.25">
      <c r="A17" s="77" t="s">
        <v>442</v>
      </c>
      <c r="B17" s="228">
        <v>0</v>
      </c>
      <c r="C17" s="228">
        <v>0</v>
      </c>
      <c r="D17" s="228">
        <f>B17+C17</f>
        <v>0</v>
      </c>
      <c r="E17" s="228">
        <v>0</v>
      </c>
      <c r="F17" s="228">
        <v>0</v>
      </c>
      <c r="G17" s="228">
        <f>D17-E17</f>
        <v>0</v>
      </c>
    </row>
    <row r="18" spans="1:7" x14ac:dyDescent="0.25">
      <c r="A18" s="77" t="s">
        <v>443</v>
      </c>
      <c r="B18" s="228">
        <v>0</v>
      </c>
      <c r="C18" s="228">
        <v>0</v>
      </c>
      <c r="D18" s="228">
        <f>B18+C18</f>
        <v>0</v>
      </c>
      <c r="E18" s="228">
        <v>0</v>
      </c>
      <c r="F18" s="228">
        <v>0</v>
      </c>
      <c r="G18" s="228">
        <f>D18-E18</f>
        <v>0</v>
      </c>
    </row>
    <row r="19" spans="1:7" x14ac:dyDescent="0.25">
      <c r="A19" s="58" t="s">
        <v>444</v>
      </c>
      <c r="B19" s="228">
        <v>0</v>
      </c>
      <c r="C19" s="228">
        <v>0</v>
      </c>
      <c r="D19" s="228">
        <f>B19+C19</f>
        <v>0</v>
      </c>
      <c r="E19" s="228">
        <v>0</v>
      </c>
      <c r="F19" s="228">
        <v>0</v>
      </c>
      <c r="G19" s="228">
        <f>D19-E19</f>
        <v>0</v>
      </c>
    </row>
    <row r="20" spans="1:7" x14ac:dyDescent="0.25">
      <c r="A20" s="45"/>
      <c r="B20" s="229"/>
      <c r="C20" s="229"/>
      <c r="D20" s="229"/>
      <c r="E20" s="229"/>
      <c r="F20" s="229"/>
      <c r="G20" s="229"/>
    </row>
    <row r="21" spans="1:7" x14ac:dyDescent="0.25">
      <c r="A21" s="34" t="s">
        <v>611</v>
      </c>
      <c r="B21" s="226">
        <f>B22+B23+B24+B27+B28+B31</f>
        <v>0</v>
      </c>
      <c r="C21" s="226">
        <f t="shared" ref="C21:G21" si="3">C22+C23+C24+C27+C28+C31</f>
        <v>0</v>
      </c>
      <c r="D21" s="226">
        <f t="shared" si="3"/>
        <v>0</v>
      </c>
      <c r="E21" s="226">
        <f t="shared" si="3"/>
        <v>0</v>
      </c>
      <c r="F21" s="226">
        <f t="shared" si="3"/>
        <v>0</v>
      </c>
      <c r="G21" s="226">
        <f t="shared" si="3"/>
        <v>0</v>
      </c>
    </row>
    <row r="22" spans="1:7" x14ac:dyDescent="0.25">
      <c r="A22" s="58" t="s">
        <v>610</v>
      </c>
      <c r="B22" s="227">
        <v>0</v>
      </c>
      <c r="C22" s="227">
        <v>0</v>
      </c>
      <c r="D22" s="228">
        <f>B22+C22</f>
        <v>0</v>
      </c>
      <c r="E22" s="227">
        <v>0</v>
      </c>
      <c r="F22" s="227">
        <v>0</v>
      </c>
      <c r="G22" s="228">
        <f>D22-E22</f>
        <v>0</v>
      </c>
    </row>
    <row r="23" spans="1:7" x14ac:dyDescent="0.25">
      <c r="A23" s="58" t="s">
        <v>436</v>
      </c>
      <c r="B23" s="228">
        <v>0</v>
      </c>
      <c r="C23" s="228">
        <v>0</v>
      </c>
      <c r="D23" s="228">
        <f>B23+C23</f>
        <v>0</v>
      </c>
      <c r="E23" s="228">
        <v>0</v>
      </c>
      <c r="F23" s="228">
        <v>0</v>
      </c>
      <c r="G23" s="228">
        <f>D23-E23</f>
        <v>0</v>
      </c>
    </row>
    <row r="24" spans="1:7" x14ac:dyDescent="0.25">
      <c r="A24" s="58" t="s">
        <v>437</v>
      </c>
      <c r="B24" s="228">
        <f>B25+B26</f>
        <v>0</v>
      </c>
      <c r="C24" s="228">
        <f>C25+C26</f>
        <v>0</v>
      </c>
      <c r="D24" s="228">
        <f>D25+D26</f>
        <v>0</v>
      </c>
      <c r="E24" s="228">
        <f t="shared" ref="E24:G24" si="4">E25+E26</f>
        <v>0</v>
      </c>
      <c r="F24" s="228">
        <f t="shared" si="4"/>
        <v>0</v>
      </c>
      <c r="G24" s="228">
        <f t="shared" si="4"/>
        <v>0</v>
      </c>
    </row>
    <row r="25" spans="1:7" x14ac:dyDescent="0.25">
      <c r="A25" s="77" t="s">
        <v>438</v>
      </c>
      <c r="B25" s="228">
        <v>0</v>
      </c>
      <c r="C25" s="228">
        <v>0</v>
      </c>
      <c r="D25" s="228">
        <f>B25+C25</f>
        <v>0</v>
      </c>
      <c r="E25" s="228">
        <v>0</v>
      </c>
      <c r="F25" s="228">
        <v>0</v>
      </c>
      <c r="G25" s="228">
        <f>D25-E25</f>
        <v>0</v>
      </c>
    </row>
    <row r="26" spans="1:7" x14ac:dyDescent="0.25">
      <c r="A26" s="77" t="s">
        <v>439</v>
      </c>
      <c r="B26" s="228">
        <v>0</v>
      </c>
      <c r="C26" s="228">
        <v>0</v>
      </c>
      <c r="D26" s="228">
        <f>B26+C26</f>
        <v>0</v>
      </c>
      <c r="E26" s="228">
        <v>0</v>
      </c>
      <c r="F26" s="228">
        <v>0</v>
      </c>
      <c r="G26" s="228">
        <f>D26-E26</f>
        <v>0</v>
      </c>
    </row>
    <row r="27" spans="1:7" x14ac:dyDescent="0.25">
      <c r="A27" s="58" t="s">
        <v>440</v>
      </c>
      <c r="B27" s="228">
        <v>0</v>
      </c>
      <c r="C27" s="228">
        <v>0</v>
      </c>
      <c r="D27" s="228">
        <f>B27+C27</f>
        <v>0</v>
      </c>
      <c r="E27" s="228">
        <v>0</v>
      </c>
      <c r="F27" s="228">
        <v>0</v>
      </c>
      <c r="G27" s="228">
        <f>D27-E27</f>
        <v>0</v>
      </c>
    </row>
    <row r="28" spans="1:7" ht="30" x14ac:dyDescent="0.25">
      <c r="A28" s="59" t="s">
        <v>441</v>
      </c>
      <c r="B28" s="228">
        <f>B29+B30</f>
        <v>0</v>
      </c>
      <c r="C28" s="228">
        <f t="shared" ref="C28:G28" si="5">C29+C30</f>
        <v>0</v>
      </c>
      <c r="D28" s="228">
        <f t="shared" si="5"/>
        <v>0</v>
      </c>
      <c r="E28" s="228">
        <f t="shared" si="5"/>
        <v>0</v>
      </c>
      <c r="F28" s="228">
        <f t="shared" si="5"/>
        <v>0</v>
      </c>
      <c r="G28" s="228">
        <f t="shared" si="5"/>
        <v>0</v>
      </c>
    </row>
    <row r="29" spans="1:7" x14ac:dyDescent="0.25">
      <c r="A29" s="77" t="s">
        <v>442</v>
      </c>
      <c r="B29" s="228">
        <v>0</v>
      </c>
      <c r="C29" s="228">
        <v>0</v>
      </c>
      <c r="D29" s="228">
        <f>B29+C29</f>
        <v>0</v>
      </c>
      <c r="E29" s="228">
        <v>0</v>
      </c>
      <c r="F29" s="228">
        <v>0</v>
      </c>
      <c r="G29" s="228">
        <f>D29-E29</f>
        <v>0</v>
      </c>
    </row>
    <row r="30" spans="1:7" x14ac:dyDescent="0.25">
      <c r="A30" s="77" t="s">
        <v>443</v>
      </c>
      <c r="B30" s="228">
        <v>0</v>
      </c>
      <c r="C30" s="228">
        <v>0</v>
      </c>
      <c r="D30" s="228">
        <f>B30+C30</f>
        <v>0</v>
      </c>
      <c r="E30" s="228">
        <v>0</v>
      </c>
      <c r="F30" s="228">
        <v>0</v>
      </c>
      <c r="G30" s="228">
        <f>D30-E30</f>
        <v>0</v>
      </c>
    </row>
    <row r="31" spans="1:7" x14ac:dyDescent="0.25">
      <c r="A31" s="58" t="s">
        <v>444</v>
      </c>
      <c r="B31" s="228">
        <v>0</v>
      </c>
      <c r="C31" s="228">
        <v>0</v>
      </c>
      <c r="D31" s="228">
        <f>B31+C31</f>
        <v>0</v>
      </c>
      <c r="E31" s="228">
        <v>0</v>
      </c>
      <c r="F31" s="228">
        <v>0</v>
      </c>
      <c r="G31" s="228">
        <f>D31-E31</f>
        <v>0</v>
      </c>
    </row>
    <row r="32" spans="1:7" x14ac:dyDescent="0.25">
      <c r="A32" s="45"/>
      <c r="B32" s="229"/>
      <c r="C32" s="229"/>
      <c r="D32" s="229"/>
      <c r="E32" s="229"/>
      <c r="F32" s="229"/>
      <c r="G32" s="229"/>
    </row>
    <row r="33" spans="1:7" x14ac:dyDescent="0.25">
      <c r="A33" s="3" t="s">
        <v>612</v>
      </c>
      <c r="B33" s="226">
        <f>B9+B21</f>
        <v>9585375.8599999994</v>
      </c>
      <c r="C33" s="226">
        <f t="shared" ref="C33:G33" si="6">C9+C21</f>
        <v>-154532.19</v>
      </c>
      <c r="D33" s="226">
        <f t="shared" si="6"/>
        <v>9430843.6699999999</v>
      </c>
      <c r="E33" s="226">
        <f t="shared" si="6"/>
        <v>9267924.3000000007</v>
      </c>
      <c r="F33" s="226">
        <f t="shared" si="6"/>
        <v>9267924.3000000007</v>
      </c>
      <c r="G33" s="226">
        <f t="shared" si="6"/>
        <v>162919.36999999918</v>
      </c>
    </row>
    <row r="34" spans="1:7" x14ac:dyDescent="0.25">
      <c r="A34" s="55"/>
      <c r="B34" s="230"/>
      <c r="C34" s="230"/>
      <c r="D34" s="230"/>
      <c r="E34" s="230"/>
      <c r="F34" s="230"/>
      <c r="G34" s="2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1E67-B632-4459-9568-320F9091682C}">
  <dimension ref="A1:G160"/>
  <sheetViews>
    <sheetView topLeftCell="B144" workbookViewId="0">
      <selection activeCell="G49" sqref="G49:G57"/>
    </sheetView>
  </sheetViews>
  <sheetFormatPr baseColWidth="10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</cols>
  <sheetData>
    <row r="1" spans="1:7" x14ac:dyDescent="0.25">
      <c r="A1" s="253" t="s">
        <v>295</v>
      </c>
      <c r="B1" s="245"/>
      <c r="C1" s="245"/>
      <c r="D1" s="245"/>
      <c r="E1" s="245"/>
      <c r="F1" s="245"/>
      <c r="G1" s="246"/>
    </row>
    <row r="2" spans="1:7" x14ac:dyDescent="0.25">
      <c r="A2" s="125" t="str">
        <f>'Formato 1'!A2</f>
        <v>Sistema para el Desarrollo Integral de la Familia del Municipio de Moroleón,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">
        <v>616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51" t="s">
        <v>4</v>
      </c>
      <c r="B7" s="251" t="s">
        <v>298</v>
      </c>
      <c r="C7" s="251"/>
      <c r="D7" s="251"/>
      <c r="E7" s="251"/>
      <c r="F7" s="251"/>
      <c r="G7" s="252" t="s">
        <v>299</v>
      </c>
    </row>
    <row r="8" spans="1:7" ht="30" x14ac:dyDescent="0.25">
      <c r="A8" s="25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51"/>
    </row>
    <row r="9" spans="1:7" x14ac:dyDescent="0.25">
      <c r="A9" s="27" t="s">
        <v>304</v>
      </c>
      <c r="B9" s="83">
        <f t="shared" ref="B9:G9" si="0">SUM(B10,B18,B28,B38,B48,B58,B62,B71,B75)</f>
        <v>12860791.659999998</v>
      </c>
      <c r="C9" s="83">
        <f t="shared" si="0"/>
        <v>2979472.59</v>
      </c>
      <c r="D9" s="83">
        <f t="shared" si="0"/>
        <v>16038373.08</v>
      </c>
      <c r="E9" s="83">
        <f t="shared" si="0"/>
        <v>14867603.760000002</v>
      </c>
      <c r="F9" s="83">
        <f t="shared" si="0"/>
        <v>14867603.76</v>
      </c>
      <c r="G9" s="83">
        <f t="shared" si="0"/>
        <v>1170769.3199999998</v>
      </c>
    </row>
    <row r="10" spans="1:7" x14ac:dyDescent="0.25">
      <c r="A10" s="84" t="s">
        <v>305</v>
      </c>
      <c r="B10" s="83">
        <f t="shared" ref="B10:G10" si="1">SUM(B11:B17)</f>
        <v>9585375.8599999994</v>
      </c>
      <c r="C10" s="83">
        <f t="shared" si="1"/>
        <v>-194987.01999999996</v>
      </c>
      <c r="D10" s="83">
        <f t="shared" si="1"/>
        <v>9873943.6699999999</v>
      </c>
      <c r="E10" s="83">
        <f t="shared" si="1"/>
        <v>9267924.3000000007</v>
      </c>
      <c r="F10" s="83">
        <f t="shared" si="1"/>
        <v>9267924.3000000007</v>
      </c>
      <c r="G10" s="83">
        <f t="shared" si="1"/>
        <v>606019.36999999988</v>
      </c>
    </row>
    <row r="11" spans="1:7" x14ac:dyDescent="0.25">
      <c r="A11" s="85" t="s">
        <v>306</v>
      </c>
      <c r="B11" s="239">
        <v>5450402.9500000002</v>
      </c>
      <c r="C11" s="239">
        <v>-360539.67</v>
      </c>
      <c r="D11" s="238">
        <v>5089863.28</v>
      </c>
      <c r="E11" s="239">
        <v>5080975.4800000004</v>
      </c>
      <c r="F11" s="239">
        <v>5080975.4800000004</v>
      </c>
      <c r="G11" s="238">
        <v>8887.7999999998137</v>
      </c>
    </row>
    <row r="12" spans="1:7" x14ac:dyDescent="0.25">
      <c r="A12" s="85" t="s">
        <v>307</v>
      </c>
      <c r="B12" s="238">
        <v>0</v>
      </c>
      <c r="C12" s="238">
        <v>0</v>
      </c>
      <c r="D12" s="75">
        <v>0</v>
      </c>
      <c r="E12" s="238">
        <v>0</v>
      </c>
      <c r="F12" s="238">
        <v>0</v>
      </c>
      <c r="G12" s="238">
        <v>0</v>
      </c>
    </row>
    <row r="13" spans="1:7" x14ac:dyDescent="0.25">
      <c r="A13" s="85" t="s">
        <v>308</v>
      </c>
      <c r="B13" s="239">
        <v>1090831.24</v>
      </c>
      <c r="C13" s="239">
        <v>-61470.66</v>
      </c>
      <c r="D13" s="75">
        <v>1069360.58</v>
      </c>
      <c r="E13" s="239">
        <v>982012.76</v>
      </c>
      <c r="F13" s="239">
        <v>982012.76</v>
      </c>
      <c r="G13" s="238">
        <v>87347.820000000065</v>
      </c>
    </row>
    <row r="14" spans="1:7" x14ac:dyDescent="0.25">
      <c r="A14" s="85" t="s">
        <v>309</v>
      </c>
      <c r="B14" s="238">
        <v>0</v>
      </c>
      <c r="C14" s="238">
        <v>0</v>
      </c>
      <c r="D14" s="75">
        <v>0</v>
      </c>
      <c r="E14" s="238">
        <v>0</v>
      </c>
      <c r="F14" s="238">
        <v>0</v>
      </c>
      <c r="G14" s="238">
        <v>0</v>
      </c>
    </row>
    <row r="15" spans="1:7" x14ac:dyDescent="0.25">
      <c r="A15" s="85" t="s">
        <v>310</v>
      </c>
      <c r="B15" s="239">
        <v>3044141.67</v>
      </c>
      <c r="C15" s="239">
        <v>227023.31</v>
      </c>
      <c r="D15" s="75">
        <v>3714719.81</v>
      </c>
      <c r="E15" s="239">
        <v>3204936.06</v>
      </c>
      <c r="F15" s="239">
        <v>3204936.06</v>
      </c>
      <c r="G15" s="238">
        <v>509783.75</v>
      </c>
    </row>
    <row r="16" spans="1:7" x14ac:dyDescent="0.25">
      <c r="A16" s="85" t="s">
        <v>311</v>
      </c>
      <c r="B16" s="238">
        <v>0</v>
      </c>
      <c r="C16" s="238">
        <v>0</v>
      </c>
      <c r="D16" s="75">
        <v>0</v>
      </c>
      <c r="E16" s="238">
        <v>0</v>
      </c>
      <c r="F16" s="238">
        <v>0</v>
      </c>
      <c r="G16" s="238">
        <v>0</v>
      </c>
    </row>
    <row r="17" spans="1:7" x14ac:dyDescent="0.25">
      <c r="A17" s="85" t="s">
        <v>312</v>
      </c>
      <c r="B17" s="238">
        <v>0</v>
      </c>
      <c r="C17" s="238">
        <v>0</v>
      </c>
      <c r="D17" s="75">
        <v>0</v>
      </c>
      <c r="E17" s="238">
        <v>0</v>
      </c>
      <c r="F17" s="238">
        <v>0</v>
      </c>
      <c r="G17" s="238">
        <v>0</v>
      </c>
    </row>
    <row r="18" spans="1:7" x14ac:dyDescent="0.25">
      <c r="A18" s="84" t="s">
        <v>313</v>
      </c>
      <c r="B18" s="83">
        <f t="shared" ref="B18:G18" si="2">SUM(B19:B27)</f>
        <v>1761256.9300000002</v>
      </c>
      <c r="C18" s="83">
        <f t="shared" si="2"/>
        <v>690566.09</v>
      </c>
      <c r="D18" s="83">
        <f t="shared" si="2"/>
        <v>2166377.02</v>
      </c>
      <c r="E18" s="83">
        <f t="shared" si="2"/>
        <v>2293383.8400000003</v>
      </c>
      <c r="F18" s="83">
        <f t="shared" si="2"/>
        <v>2293383.86</v>
      </c>
      <c r="G18" s="83">
        <f t="shared" si="2"/>
        <v>-127006.81999999989</v>
      </c>
    </row>
    <row r="19" spans="1:7" x14ac:dyDescent="0.25">
      <c r="A19" s="85" t="s">
        <v>314</v>
      </c>
      <c r="B19" s="239">
        <v>133200</v>
      </c>
      <c r="C19" s="239">
        <v>206353.09</v>
      </c>
      <c r="D19" s="75">
        <v>259657.09</v>
      </c>
      <c r="E19" s="239">
        <v>302041.84000000003</v>
      </c>
      <c r="F19" s="239">
        <v>302041.84000000003</v>
      </c>
      <c r="G19" s="75">
        <f>D19-E19</f>
        <v>-42384.750000000029</v>
      </c>
    </row>
    <row r="20" spans="1:7" x14ac:dyDescent="0.25">
      <c r="A20" s="85" t="s">
        <v>315</v>
      </c>
      <c r="B20" s="239">
        <v>899340</v>
      </c>
      <c r="C20" s="239">
        <v>-23740</v>
      </c>
      <c r="D20" s="75">
        <v>899340</v>
      </c>
      <c r="E20" s="239">
        <v>857445.84</v>
      </c>
      <c r="F20" s="239">
        <v>857445.85</v>
      </c>
      <c r="G20" s="75">
        <f t="shared" ref="G20:G27" si="3">D20-E20</f>
        <v>41894.160000000033</v>
      </c>
    </row>
    <row r="21" spans="1:7" x14ac:dyDescent="0.25">
      <c r="A21" s="85" t="s">
        <v>316</v>
      </c>
      <c r="B21" s="238">
        <v>0</v>
      </c>
      <c r="C21" s="238">
        <v>0</v>
      </c>
      <c r="D21" s="75">
        <v>0</v>
      </c>
      <c r="E21" s="238">
        <v>0</v>
      </c>
      <c r="F21" s="238">
        <v>0</v>
      </c>
      <c r="G21" s="75">
        <f t="shared" si="3"/>
        <v>0</v>
      </c>
    </row>
    <row r="22" spans="1:7" x14ac:dyDescent="0.25">
      <c r="A22" s="85" t="s">
        <v>317</v>
      </c>
      <c r="B22" s="239">
        <v>38700</v>
      </c>
      <c r="C22" s="239">
        <v>18800</v>
      </c>
      <c r="D22" s="75">
        <v>51700</v>
      </c>
      <c r="E22" s="239">
        <v>48773.4</v>
      </c>
      <c r="F22" s="239">
        <v>48773.4</v>
      </c>
      <c r="G22" s="75">
        <f t="shared" si="3"/>
        <v>2926.5999999999985</v>
      </c>
    </row>
    <row r="23" spans="1:7" x14ac:dyDescent="0.25">
      <c r="A23" s="85" t="s">
        <v>318</v>
      </c>
      <c r="B23" s="239">
        <v>30000</v>
      </c>
      <c r="C23" s="239">
        <v>163803</v>
      </c>
      <c r="D23" s="75">
        <v>158663</v>
      </c>
      <c r="E23" s="239">
        <v>173174.13</v>
      </c>
      <c r="F23" s="239">
        <v>173174.14</v>
      </c>
      <c r="G23" s="75">
        <f t="shared" si="3"/>
        <v>-14511.130000000005</v>
      </c>
    </row>
    <row r="24" spans="1:7" x14ac:dyDescent="0.25">
      <c r="A24" s="85" t="s">
        <v>319</v>
      </c>
      <c r="B24" s="239">
        <v>627866.93000000005</v>
      </c>
      <c r="C24" s="239">
        <v>230000</v>
      </c>
      <c r="D24" s="75">
        <v>727866.93</v>
      </c>
      <c r="E24" s="239">
        <v>793408.95</v>
      </c>
      <c r="F24" s="239">
        <v>793408.95</v>
      </c>
      <c r="G24" s="75">
        <f t="shared" si="3"/>
        <v>-65542.019999999902</v>
      </c>
    </row>
    <row r="25" spans="1:7" x14ac:dyDescent="0.25">
      <c r="A25" s="85" t="s">
        <v>320</v>
      </c>
      <c r="B25" s="239">
        <v>2500</v>
      </c>
      <c r="C25" s="239">
        <v>-2500</v>
      </c>
      <c r="D25" s="75">
        <v>2500</v>
      </c>
      <c r="E25" s="239">
        <v>0</v>
      </c>
      <c r="F25" s="239">
        <v>0</v>
      </c>
      <c r="G25" s="75">
        <f t="shared" si="3"/>
        <v>2500</v>
      </c>
    </row>
    <row r="26" spans="1:7" x14ac:dyDescent="0.25">
      <c r="A26" s="85" t="s">
        <v>321</v>
      </c>
      <c r="B26" s="238">
        <v>0</v>
      </c>
      <c r="C26" s="238">
        <v>0</v>
      </c>
      <c r="D26" s="75">
        <v>0</v>
      </c>
      <c r="E26" s="238">
        <v>0</v>
      </c>
      <c r="F26" s="238">
        <v>0</v>
      </c>
      <c r="G26" s="75">
        <f t="shared" si="3"/>
        <v>0</v>
      </c>
    </row>
    <row r="27" spans="1:7" x14ac:dyDescent="0.25">
      <c r="A27" s="85" t="s">
        <v>322</v>
      </c>
      <c r="B27" s="239">
        <v>29650</v>
      </c>
      <c r="C27" s="239">
        <v>97850</v>
      </c>
      <c r="D27" s="75">
        <v>66650</v>
      </c>
      <c r="E27" s="239">
        <v>118539.68</v>
      </c>
      <c r="F27" s="239">
        <v>118539.68</v>
      </c>
      <c r="G27" s="75">
        <f t="shared" si="3"/>
        <v>-51889.679999999993</v>
      </c>
    </row>
    <row r="28" spans="1:7" x14ac:dyDescent="0.25">
      <c r="A28" s="84" t="s">
        <v>323</v>
      </c>
      <c r="B28" s="83">
        <f t="shared" ref="B28:G28" si="4">SUM(B29:B37)</f>
        <v>1066535.77</v>
      </c>
      <c r="C28" s="83">
        <f t="shared" si="4"/>
        <v>1257139.8899999999</v>
      </c>
      <c r="D28" s="83">
        <f t="shared" si="4"/>
        <v>2323675.66</v>
      </c>
      <c r="E28" s="83">
        <f t="shared" si="4"/>
        <v>1875228.6800000002</v>
      </c>
      <c r="F28" s="83">
        <f t="shared" si="4"/>
        <v>1875228.67</v>
      </c>
      <c r="G28" s="83">
        <f t="shared" si="4"/>
        <v>448446.97999999992</v>
      </c>
    </row>
    <row r="29" spans="1:7" x14ac:dyDescent="0.25">
      <c r="A29" s="85" t="s">
        <v>324</v>
      </c>
      <c r="B29" s="239">
        <v>145000</v>
      </c>
      <c r="C29" s="239">
        <v>52200</v>
      </c>
      <c r="D29" s="238">
        <v>197200</v>
      </c>
      <c r="E29" s="239">
        <v>170007.73</v>
      </c>
      <c r="F29" s="239">
        <v>170007.72</v>
      </c>
      <c r="G29" s="238">
        <v>27192.26999999999</v>
      </c>
    </row>
    <row r="30" spans="1:7" x14ac:dyDescent="0.25">
      <c r="A30" s="85" t="s">
        <v>325</v>
      </c>
      <c r="B30" s="239">
        <v>26300</v>
      </c>
      <c r="C30" s="239">
        <v>12000</v>
      </c>
      <c r="D30" s="238">
        <v>38300</v>
      </c>
      <c r="E30" s="239">
        <v>31800</v>
      </c>
      <c r="F30" s="239">
        <v>31800</v>
      </c>
      <c r="G30" s="238">
        <v>6500</v>
      </c>
    </row>
    <row r="31" spans="1:7" x14ac:dyDescent="0.25">
      <c r="A31" s="85" t="s">
        <v>326</v>
      </c>
      <c r="B31" s="239">
        <v>80000</v>
      </c>
      <c r="C31" s="239">
        <v>-80000</v>
      </c>
      <c r="D31" s="238">
        <v>0</v>
      </c>
      <c r="E31" s="239">
        <v>0</v>
      </c>
      <c r="F31" s="239">
        <v>0</v>
      </c>
      <c r="G31" s="238">
        <v>0</v>
      </c>
    </row>
    <row r="32" spans="1:7" x14ac:dyDescent="0.25">
      <c r="A32" s="85" t="s">
        <v>327</v>
      </c>
      <c r="B32" s="239">
        <v>139995.76999999999</v>
      </c>
      <c r="C32" s="239">
        <v>-1695.77</v>
      </c>
      <c r="D32" s="238">
        <v>138300</v>
      </c>
      <c r="E32" s="239">
        <v>127591.1</v>
      </c>
      <c r="F32" s="239">
        <v>127591.1</v>
      </c>
      <c r="G32" s="238">
        <v>10708.899999999994</v>
      </c>
    </row>
    <row r="33" spans="1:7" x14ac:dyDescent="0.25">
      <c r="A33" s="85" t="s">
        <v>328</v>
      </c>
      <c r="B33" s="239">
        <v>118540</v>
      </c>
      <c r="C33" s="239">
        <v>677524</v>
      </c>
      <c r="D33" s="238">
        <v>796064</v>
      </c>
      <c r="E33" s="239">
        <v>789755.22</v>
      </c>
      <c r="F33" s="239">
        <v>789755.22</v>
      </c>
      <c r="G33" s="238">
        <v>6308.7800000000279</v>
      </c>
    </row>
    <row r="34" spans="1:7" x14ac:dyDescent="0.25">
      <c r="A34" s="85" t="s">
        <v>329</v>
      </c>
      <c r="B34" s="239">
        <v>8000</v>
      </c>
      <c r="C34" s="239">
        <v>-8000</v>
      </c>
      <c r="D34" s="238">
        <v>0</v>
      </c>
      <c r="E34" s="239">
        <v>0</v>
      </c>
      <c r="F34" s="239">
        <v>0</v>
      </c>
      <c r="G34" s="238">
        <v>0</v>
      </c>
    </row>
    <row r="35" spans="1:7" x14ac:dyDescent="0.25">
      <c r="A35" s="85" t="s">
        <v>330</v>
      </c>
      <c r="B35" s="239">
        <v>35700</v>
      </c>
      <c r="C35" s="239">
        <v>3700</v>
      </c>
      <c r="D35" s="238">
        <v>39400</v>
      </c>
      <c r="E35" s="239">
        <v>38349.75</v>
      </c>
      <c r="F35" s="239">
        <v>38349.75</v>
      </c>
      <c r="G35" s="238">
        <v>1050.25</v>
      </c>
    </row>
    <row r="36" spans="1:7" x14ac:dyDescent="0.25">
      <c r="A36" s="85" t="s">
        <v>331</v>
      </c>
      <c r="B36" s="239">
        <v>351000</v>
      </c>
      <c r="C36" s="239">
        <v>471411.66</v>
      </c>
      <c r="D36" s="238">
        <v>822411.65999999992</v>
      </c>
      <c r="E36" s="239">
        <v>492426.88</v>
      </c>
      <c r="F36" s="239">
        <v>492426.88</v>
      </c>
      <c r="G36" s="238">
        <v>329984.77999999991</v>
      </c>
    </row>
    <row r="37" spans="1:7" x14ac:dyDescent="0.25">
      <c r="A37" s="85" t="s">
        <v>332</v>
      </c>
      <c r="B37" s="239">
        <v>162000</v>
      </c>
      <c r="C37" s="239">
        <v>130000</v>
      </c>
      <c r="D37" s="238">
        <v>292000</v>
      </c>
      <c r="E37" s="239">
        <v>225298</v>
      </c>
      <c r="F37" s="239">
        <v>225298</v>
      </c>
      <c r="G37" s="238">
        <v>66702</v>
      </c>
    </row>
    <row r="38" spans="1:7" x14ac:dyDescent="0.25">
      <c r="A38" s="84" t="s">
        <v>333</v>
      </c>
      <c r="B38" s="83">
        <f t="shared" ref="B38:G38" si="5">SUM(B39:B47)</f>
        <v>377423.1</v>
      </c>
      <c r="C38" s="83">
        <f t="shared" si="5"/>
        <v>824607.65</v>
      </c>
      <c r="D38" s="83">
        <f t="shared" si="5"/>
        <v>1202030.75</v>
      </c>
      <c r="E38" s="83">
        <f t="shared" si="5"/>
        <v>993250.96</v>
      </c>
      <c r="F38" s="83">
        <f t="shared" si="5"/>
        <v>993250.95</v>
      </c>
      <c r="G38" s="83">
        <f t="shared" si="5"/>
        <v>208779.79000000004</v>
      </c>
    </row>
    <row r="39" spans="1:7" x14ac:dyDescent="0.25">
      <c r="A39" s="85" t="s">
        <v>334</v>
      </c>
      <c r="B39" s="238">
        <v>0</v>
      </c>
      <c r="C39" s="238">
        <v>0</v>
      </c>
      <c r="D39" s="238">
        <v>0</v>
      </c>
      <c r="E39" s="238">
        <v>0</v>
      </c>
      <c r="F39" s="238">
        <v>0</v>
      </c>
      <c r="G39" s="238">
        <v>0</v>
      </c>
    </row>
    <row r="40" spans="1:7" x14ac:dyDescent="0.25">
      <c r="A40" s="85" t="s">
        <v>335</v>
      </c>
      <c r="B40" s="238">
        <v>0</v>
      </c>
      <c r="C40" s="238">
        <v>0</v>
      </c>
      <c r="D40" s="238">
        <v>0</v>
      </c>
      <c r="E40" s="238">
        <v>0</v>
      </c>
      <c r="F40" s="238">
        <v>0</v>
      </c>
      <c r="G40" s="238">
        <v>0</v>
      </c>
    </row>
    <row r="41" spans="1:7" x14ac:dyDescent="0.25">
      <c r="A41" s="85" t="s">
        <v>336</v>
      </c>
      <c r="B41" s="238">
        <v>0</v>
      </c>
      <c r="C41" s="238">
        <v>0</v>
      </c>
      <c r="D41" s="238">
        <v>0</v>
      </c>
      <c r="E41" s="238">
        <v>0</v>
      </c>
      <c r="F41" s="238">
        <v>0</v>
      </c>
      <c r="G41" s="238">
        <v>0</v>
      </c>
    </row>
    <row r="42" spans="1:7" x14ac:dyDescent="0.25">
      <c r="A42" s="85" t="s">
        <v>337</v>
      </c>
      <c r="B42" s="239">
        <v>222405.89</v>
      </c>
      <c r="C42" s="239">
        <v>705300</v>
      </c>
      <c r="D42" s="238">
        <v>927705.89</v>
      </c>
      <c r="E42" s="239">
        <v>718926.1</v>
      </c>
      <c r="F42" s="239">
        <v>718926.09</v>
      </c>
      <c r="G42" s="238">
        <v>208779.79000000004</v>
      </c>
    </row>
    <row r="43" spans="1:7" x14ac:dyDescent="0.25">
      <c r="A43" s="85" t="s">
        <v>338</v>
      </c>
      <c r="B43" s="239">
        <v>155017.21</v>
      </c>
      <c r="C43" s="239">
        <v>119307.65</v>
      </c>
      <c r="D43" s="238">
        <v>274324.86</v>
      </c>
      <c r="E43" s="239">
        <v>274324.86</v>
      </c>
      <c r="F43" s="239">
        <v>274324.86</v>
      </c>
      <c r="G43" s="238">
        <v>0</v>
      </c>
    </row>
    <row r="44" spans="1:7" x14ac:dyDescent="0.25">
      <c r="A44" s="85" t="s">
        <v>339</v>
      </c>
      <c r="B44" s="238">
        <v>0</v>
      </c>
      <c r="C44" s="238">
        <v>0</v>
      </c>
      <c r="D44" s="238">
        <v>0</v>
      </c>
      <c r="E44" s="238">
        <v>0</v>
      </c>
      <c r="F44" s="238">
        <v>0</v>
      </c>
      <c r="G44" s="238">
        <v>0</v>
      </c>
    </row>
    <row r="45" spans="1:7" x14ac:dyDescent="0.25">
      <c r="A45" s="85" t="s">
        <v>340</v>
      </c>
      <c r="B45" s="238">
        <v>0</v>
      </c>
      <c r="C45" s="238">
        <v>0</v>
      </c>
      <c r="D45" s="238">
        <v>0</v>
      </c>
      <c r="E45" s="238">
        <v>0</v>
      </c>
      <c r="F45" s="238">
        <v>0</v>
      </c>
      <c r="G45" s="238">
        <v>0</v>
      </c>
    </row>
    <row r="46" spans="1:7" x14ac:dyDescent="0.25">
      <c r="A46" s="85" t="s">
        <v>341</v>
      </c>
      <c r="B46" s="238">
        <v>0</v>
      </c>
      <c r="C46" s="238">
        <v>0</v>
      </c>
      <c r="D46" s="238">
        <v>0</v>
      </c>
      <c r="E46" s="238">
        <v>0</v>
      </c>
      <c r="F46" s="238">
        <v>0</v>
      </c>
      <c r="G46" s="238">
        <v>0</v>
      </c>
    </row>
    <row r="47" spans="1:7" x14ac:dyDescent="0.25">
      <c r="A47" s="85" t="s">
        <v>342</v>
      </c>
      <c r="B47" s="238">
        <v>0</v>
      </c>
      <c r="C47" s="238">
        <v>0</v>
      </c>
      <c r="D47" s="238">
        <v>0</v>
      </c>
      <c r="E47" s="238">
        <v>0</v>
      </c>
      <c r="F47" s="238">
        <v>0</v>
      </c>
      <c r="G47" s="238">
        <v>0</v>
      </c>
    </row>
    <row r="48" spans="1:7" x14ac:dyDescent="0.25">
      <c r="A48" s="84" t="s">
        <v>343</v>
      </c>
      <c r="B48" s="83">
        <f t="shared" ref="B48:G48" si="6">SUM(B49:B57)</f>
        <v>70200</v>
      </c>
      <c r="C48" s="83">
        <f t="shared" si="6"/>
        <v>402145.98</v>
      </c>
      <c r="D48" s="83">
        <f t="shared" si="6"/>
        <v>472345.98</v>
      </c>
      <c r="E48" s="238">
        <v>437815.98</v>
      </c>
      <c r="F48" s="83">
        <f t="shared" si="6"/>
        <v>437815.98</v>
      </c>
      <c r="G48" s="83">
        <f t="shared" si="6"/>
        <v>34530</v>
      </c>
    </row>
    <row r="49" spans="1:7" x14ac:dyDescent="0.25">
      <c r="A49" s="85" t="s">
        <v>344</v>
      </c>
      <c r="B49" s="75">
        <v>26000</v>
      </c>
      <c r="C49" s="239">
        <v>162591.98000000001</v>
      </c>
      <c r="D49" s="238">
        <v>188591.98</v>
      </c>
      <c r="E49" s="239">
        <v>166461.98000000001</v>
      </c>
      <c r="F49" s="239">
        <v>166461.98000000001</v>
      </c>
      <c r="G49" s="238">
        <v>22130</v>
      </c>
    </row>
    <row r="50" spans="1:7" x14ac:dyDescent="0.25">
      <c r="A50" s="85" t="s">
        <v>345</v>
      </c>
      <c r="B50" s="75">
        <v>4200</v>
      </c>
      <c r="C50" s="239">
        <v>0</v>
      </c>
      <c r="D50" s="238">
        <v>4200</v>
      </c>
      <c r="E50" s="239">
        <v>1800</v>
      </c>
      <c r="F50" s="239">
        <v>1800</v>
      </c>
      <c r="G50" s="238">
        <v>2400</v>
      </c>
    </row>
    <row r="51" spans="1:7" x14ac:dyDescent="0.25">
      <c r="A51" s="85" t="s">
        <v>346</v>
      </c>
      <c r="B51" s="75">
        <v>34000</v>
      </c>
      <c r="C51" s="239">
        <v>201554</v>
      </c>
      <c r="D51" s="238">
        <v>235554</v>
      </c>
      <c r="E51" s="239">
        <v>231554</v>
      </c>
      <c r="F51" s="239">
        <v>231554</v>
      </c>
      <c r="G51" s="238">
        <v>4000</v>
      </c>
    </row>
    <row r="52" spans="1:7" x14ac:dyDescent="0.25">
      <c r="A52" s="85" t="s">
        <v>347</v>
      </c>
      <c r="B52" s="75">
        <v>0</v>
      </c>
      <c r="C52" s="239">
        <v>38000</v>
      </c>
      <c r="D52" s="238">
        <v>38000</v>
      </c>
      <c r="E52" s="239">
        <v>38000</v>
      </c>
      <c r="F52" s="239">
        <v>38000</v>
      </c>
      <c r="G52" s="238">
        <v>0</v>
      </c>
    </row>
    <row r="53" spans="1:7" x14ac:dyDescent="0.25">
      <c r="A53" s="85" t="s">
        <v>348</v>
      </c>
      <c r="B53" s="75">
        <v>0</v>
      </c>
      <c r="C53" s="238">
        <v>0</v>
      </c>
      <c r="D53" s="238">
        <v>0</v>
      </c>
      <c r="E53" s="238">
        <v>0</v>
      </c>
      <c r="F53" s="238">
        <v>0</v>
      </c>
      <c r="G53" s="238">
        <v>0</v>
      </c>
    </row>
    <row r="54" spans="1:7" x14ac:dyDescent="0.25">
      <c r="A54" s="85" t="s">
        <v>349</v>
      </c>
      <c r="B54" s="75">
        <v>6000</v>
      </c>
      <c r="C54" s="239">
        <v>0</v>
      </c>
      <c r="D54" s="238">
        <v>6000</v>
      </c>
      <c r="E54" s="239">
        <v>0</v>
      </c>
      <c r="F54" s="239">
        <v>0</v>
      </c>
      <c r="G54" s="238">
        <v>6000</v>
      </c>
    </row>
    <row r="55" spans="1:7" x14ac:dyDescent="0.25">
      <c r="A55" s="85" t="s">
        <v>350</v>
      </c>
      <c r="B55" s="75">
        <v>0</v>
      </c>
      <c r="C55" s="238">
        <v>0</v>
      </c>
      <c r="D55" s="238">
        <v>0</v>
      </c>
      <c r="E55" s="238">
        <v>0</v>
      </c>
      <c r="F55" s="238">
        <v>0</v>
      </c>
      <c r="G55" s="238">
        <v>0</v>
      </c>
    </row>
    <row r="56" spans="1:7" x14ac:dyDescent="0.25">
      <c r="A56" s="85" t="s">
        <v>351</v>
      </c>
      <c r="B56" s="75">
        <v>0</v>
      </c>
      <c r="C56" s="238">
        <v>0</v>
      </c>
      <c r="D56" s="238">
        <v>0</v>
      </c>
      <c r="E56" s="238">
        <v>0</v>
      </c>
      <c r="F56" s="238">
        <v>0</v>
      </c>
      <c r="G56" s="238">
        <v>0</v>
      </c>
    </row>
    <row r="57" spans="1:7" x14ac:dyDescent="0.25">
      <c r="A57" s="85" t="s">
        <v>352</v>
      </c>
      <c r="B57" s="75">
        <v>0</v>
      </c>
      <c r="C57" s="238">
        <v>0</v>
      </c>
      <c r="D57" s="238">
        <v>0</v>
      </c>
      <c r="E57" s="238">
        <v>0</v>
      </c>
      <c r="F57" s="238">
        <v>0</v>
      </c>
      <c r="G57" s="238">
        <v>0</v>
      </c>
    </row>
    <row r="58" spans="1:7" x14ac:dyDescent="0.25">
      <c r="A58" s="84" t="s">
        <v>353</v>
      </c>
      <c r="B58" s="83">
        <f t="shared" ref="B58:G58" si="7">SUM(B59:B61)</f>
        <v>0</v>
      </c>
      <c r="C58" s="83">
        <f t="shared" si="7"/>
        <v>0</v>
      </c>
      <c r="D58" s="83">
        <f t="shared" si="7"/>
        <v>0</v>
      </c>
      <c r="E58" s="83">
        <f t="shared" si="7"/>
        <v>0</v>
      </c>
      <c r="F58" s="83">
        <f t="shared" si="7"/>
        <v>0</v>
      </c>
      <c r="G58" s="83">
        <f t="shared" si="7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8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8"/>
        <v>0</v>
      </c>
    </row>
    <row r="62" spans="1:7" x14ac:dyDescent="0.25">
      <c r="A62" s="84" t="s">
        <v>357</v>
      </c>
      <c r="B62" s="83">
        <f t="shared" ref="B62:G62" si="9">SUM(B63:B67,B69:B70)</f>
        <v>0</v>
      </c>
      <c r="C62" s="83">
        <f t="shared" si="9"/>
        <v>0</v>
      </c>
      <c r="D62" s="83">
        <f t="shared" si="9"/>
        <v>0</v>
      </c>
      <c r="E62" s="83">
        <f t="shared" si="9"/>
        <v>0</v>
      </c>
      <c r="F62" s="83">
        <f t="shared" si="9"/>
        <v>0</v>
      </c>
      <c r="G62" s="83">
        <f t="shared" si="9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0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0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0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0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0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0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0"/>
        <v>0</v>
      </c>
    </row>
    <row r="71" spans="1:7" x14ac:dyDescent="0.25">
      <c r="A71" s="84" t="s">
        <v>366</v>
      </c>
      <c r="B71" s="83">
        <f t="shared" ref="B71:G71" si="11">SUM(B72:B74)</f>
        <v>0</v>
      </c>
      <c r="C71" s="83">
        <f t="shared" si="11"/>
        <v>0</v>
      </c>
      <c r="D71" s="83">
        <f t="shared" si="11"/>
        <v>0</v>
      </c>
      <c r="E71" s="83">
        <f t="shared" si="11"/>
        <v>0</v>
      </c>
      <c r="F71" s="83">
        <f t="shared" si="11"/>
        <v>0</v>
      </c>
      <c r="G71" s="83">
        <f t="shared" si="11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2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2"/>
        <v>0</v>
      </c>
    </row>
    <row r="75" spans="1:7" x14ac:dyDescent="0.25">
      <c r="A75" s="84" t="s">
        <v>370</v>
      </c>
      <c r="B75" s="83">
        <f t="shared" ref="B75:G75" si="13">SUM(B76:B82)</f>
        <v>0</v>
      </c>
      <c r="C75" s="83">
        <f t="shared" si="13"/>
        <v>0</v>
      </c>
      <c r="D75" s="83">
        <f t="shared" si="13"/>
        <v>0</v>
      </c>
      <c r="E75" s="83">
        <f t="shared" si="13"/>
        <v>0</v>
      </c>
      <c r="F75" s="83">
        <f t="shared" si="13"/>
        <v>0</v>
      </c>
      <c r="G75" s="83">
        <f t="shared" si="13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4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4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4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4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4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4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5">SUM(B85,B93,B103,B113,B123,B133,B137,B146,B150)</f>
        <v>0</v>
      </c>
      <c r="C84" s="83">
        <f t="shared" si="15"/>
        <v>0</v>
      </c>
      <c r="D84" s="83">
        <f t="shared" si="15"/>
        <v>0</v>
      </c>
      <c r="E84" s="83">
        <f t="shared" si="15"/>
        <v>0</v>
      </c>
      <c r="F84" s="83">
        <f t="shared" si="15"/>
        <v>0</v>
      </c>
      <c r="G84" s="83">
        <f t="shared" si="15"/>
        <v>0</v>
      </c>
    </row>
    <row r="85" spans="1:7" x14ac:dyDescent="0.25">
      <c r="A85" s="84" t="s">
        <v>305</v>
      </c>
      <c r="B85" s="83">
        <f t="shared" ref="B85:G85" si="16">SUM(B86:B92)</f>
        <v>0</v>
      </c>
      <c r="C85" s="83">
        <f t="shared" si="16"/>
        <v>0</v>
      </c>
      <c r="D85" s="83">
        <f t="shared" si="16"/>
        <v>0</v>
      </c>
      <c r="E85" s="83">
        <f t="shared" si="16"/>
        <v>0</v>
      </c>
      <c r="F85" s="83">
        <f t="shared" si="16"/>
        <v>0</v>
      </c>
      <c r="G85" s="83">
        <f t="shared" si="16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7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7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7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7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7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7"/>
        <v>0</v>
      </c>
    </row>
    <row r="93" spans="1:7" x14ac:dyDescent="0.25">
      <c r="A93" s="84" t="s">
        <v>313</v>
      </c>
      <c r="B93" s="83">
        <f t="shared" ref="B93:G93" si="18">SUM(B94:B102)</f>
        <v>0</v>
      </c>
      <c r="C93" s="83">
        <f t="shared" si="18"/>
        <v>0</v>
      </c>
      <c r="D93" s="83">
        <f t="shared" si="18"/>
        <v>0</v>
      </c>
      <c r="E93" s="83">
        <f t="shared" si="18"/>
        <v>0</v>
      </c>
      <c r="F93" s="83">
        <f t="shared" si="18"/>
        <v>0</v>
      </c>
      <c r="G93" s="83">
        <f t="shared" si="18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9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9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9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9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9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9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9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9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0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0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0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0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0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0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0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0"/>
        <v>0</v>
      </c>
    </row>
    <row r="113" spans="1:7" x14ac:dyDescent="0.25">
      <c r="A113" s="84" t="s">
        <v>333</v>
      </c>
      <c r="B113" s="83">
        <f t="shared" ref="B113:G113" si="21">SUM(B114:B122)</f>
        <v>0</v>
      </c>
      <c r="C113" s="83">
        <f t="shared" si="21"/>
        <v>0</v>
      </c>
      <c r="D113" s="83">
        <f t="shared" si="21"/>
        <v>0</v>
      </c>
      <c r="E113" s="83">
        <f t="shared" si="21"/>
        <v>0</v>
      </c>
      <c r="F113" s="83">
        <f t="shared" si="21"/>
        <v>0</v>
      </c>
      <c r="G113" s="83">
        <f t="shared" si="21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2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2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2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2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2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2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2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2"/>
        <v>0</v>
      </c>
    </row>
    <row r="123" spans="1:7" x14ac:dyDescent="0.25">
      <c r="A123" s="84" t="s">
        <v>343</v>
      </c>
      <c r="B123" s="83">
        <f t="shared" ref="B123:G123" si="23">SUM(B124:B132)</f>
        <v>0</v>
      </c>
      <c r="C123" s="83">
        <f t="shared" si="23"/>
        <v>0</v>
      </c>
      <c r="D123" s="83">
        <f t="shared" si="23"/>
        <v>0</v>
      </c>
      <c r="E123" s="83">
        <f t="shared" si="23"/>
        <v>0</v>
      </c>
      <c r="F123" s="83">
        <f t="shared" si="23"/>
        <v>0</v>
      </c>
      <c r="G123" s="83">
        <f t="shared" si="23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4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4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4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4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4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4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4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4"/>
        <v>0</v>
      </c>
    </row>
    <row r="133" spans="1:7" x14ac:dyDescent="0.25">
      <c r="A133" s="84" t="s">
        <v>353</v>
      </c>
      <c r="B133" s="83">
        <f t="shared" ref="B133:G133" si="25">SUM(B134:B136)</f>
        <v>0</v>
      </c>
      <c r="C133" s="83">
        <f t="shared" si="25"/>
        <v>0</v>
      </c>
      <c r="D133" s="83">
        <f t="shared" si="25"/>
        <v>0</v>
      </c>
      <c r="E133" s="83">
        <f t="shared" si="25"/>
        <v>0</v>
      </c>
      <c r="F133" s="83">
        <f t="shared" si="25"/>
        <v>0</v>
      </c>
      <c r="G133" s="83">
        <f t="shared" si="25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6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6"/>
        <v>0</v>
      </c>
    </row>
    <row r="137" spans="1:7" x14ac:dyDescent="0.25">
      <c r="A137" s="84" t="s">
        <v>357</v>
      </c>
      <c r="B137" s="83">
        <f t="shared" ref="B137:G137" si="27">SUM(B138:B142,B144:B145)</f>
        <v>0</v>
      </c>
      <c r="C137" s="83">
        <f t="shared" si="27"/>
        <v>0</v>
      </c>
      <c r="D137" s="83">
        <f t="shared" si="27"/>
        <v>0</v>
      </c>
      <c r="E137" s="83">
        <f t="shared" si="27"/>
        <v>0</v>
      </c>
      <c r="F137" s="83">
        <f t="shared" si="27"/>
        <v>0</v>
      </c>
      <c r="G137" s="83">
        <f t="shared" si="27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8"/>
        <v>0</v>
      </c>
    </row>
    <row r="146" spans="1:7" x14ac:dyDescent="0.25">
      <c r="A146" s="84" t="s">
        <v>366</v>
      </c>
      <c r="B146" s="83">
        <f t="shared" ref="B146:G146" si="29">SUM(B147:B149)</f>
        <v>0</v>
      </c>
      <c r="C146" s="83">
        <f t="shared" si="29"/>
        <v>0</v>
      </c>
      <c r="D146" s="83">
        <f t="shared" si="29"/>
        <v>0</v>
      </c>
      <c r="E146" s="83">
        <f t="shared" si="29"/>
        <v>0</v>
      </c>
      <c r="F146" s="83">
        <f t="shared" si="29"/>
        <v>0</v>
      </c>
      <c r="G146" s="83">
        <f t="shared" si="2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0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0"/>
        <v>0</v>
      </c>
    </row>
    <row r="150" spans="1:7" x14ac:dyDescent="0.25">
      <c r="A150" s="84" t="s">
        <v>370</v>
      </c>
      <c r="B150" s="83">
        <f t="shared" ref="B150:G150" si="31">SUM(B151:B157)</f>
        <v>0</v>
      </c>
      <c r="C150" s="83">
        <f t="shared" si="31"/>
        <v>0</v>
      </c>
      <c r="D150" s="83">
        <f t="shared" si="31"/>
        <v>0</v>
      </c>
      <c r="E150" s="83">
        <f t="shared" si="31"/>
        <v>0</v>
      </c>
      <c r="F150" s="83">
        <f t="shared" si="31"/>
        <v>0</v>
      </c>
      <c r="G150" s="83">
        <f t="shared" si="31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2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2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2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2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2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3">B9+B84</f>
        <v>12860791.659999998</v>
      </c>
      <c r="C159" s="90">
        <f t="shared" si="33"/>
        <v>2979472.59</v>
      </c>
      <c r="D159" s="90">
        <f t="shared" si="33"/>
        <v>16038373.08</v>
      </c>
      <c r="E159" s="90">
        <f t="shared" si="33"/>
        <v>14867603.760000002</v>
      </c>
      <c r="F159" s="90">
        <f t="shared" si="33"/>
        <v>14867603.76</v>
      </c>
      <c r="G159" s="90">
        <f t="shared" si="33"/>
        <v>1170769.3199999998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1DCB-C14B-4BC0-9790-E7BB5A791EA9}">
  <dimension ref="A1:G30"/>
  <sheetViews>
    <sheetView topLeftCell="A16" workbookViewId="0">
      <selection activeCell="C29" sqref="C29"/>
    </sheetView>
  </sheetViews>
  <sheetFormatPr baseColWidth="10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x14ac:dyDescent="0.25">
      <c r="A1" s="253" t="s">
        <v>380</v>
      </c>
      <c r="B1" s="254"/>
      <c r="C1" s="254"/>
      <c r="D1" s="254"/>
      <c r="E1" s="254"/>
      <c r="F1" s="254"/>
      <c r="G1" s="255"/>
    </row>
    <row r="2" spans="1:7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x14ac:dyDescent="0.25">
      <c r="A5" s="113" t="s">
        <v>616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48" t="s">
        <v>4</v>
      </c>
      <c r="B7" s="250" t="s">
        <v>298</v>
      </c>
      <c r="C7" s="250"/>
      <c r="D7" s="250"/>
      <c r="E7" s="250"/>
      <c r="F7" s="250"/>
      <c r="G7" s="252" t="s">
        <v>299</v>
      </c>
    </row>
    <row r="8" spans="1:7" ht="30" x14ac:dyDescent="0.25">
      <c r="A8" s="24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51"/>
    </row>
    <row r="9" spans="1:7" x14ac:dyDescent="0.25">
      <c r="A9" s="26" t="s">
        <v>382</v>
      </c>
      <c r="B9" s="30">
        <f>SUM(B10:B17)</f>
        <v>12860791.66</v>
      </c>
      <c r="C9" s="30">
        <f t="shared" ref="C9:G9" si="0">SUM(C10:C17)</f>
        <v>2979472.59</v>
      </c>
      <c r="D9" s="30">
        <f t="shared" si="0"/>
        <v>15840264.25</v>
      </c>
      <c r="E9" s="30">
        <f t="shared" si="0"/>
        <v>14867603.76</v>
      </c>
      <c r="F9" s="30">
        <f t="shared" si="0"/>
        <v>14867603.76</v>
      </c>
      <c r="G9" s="30">
        <f t="shared" si="0"/>
        <v>972660.49000000022</v>
      </c>
    </row>
    <row r="10" spans="1:7" x14ac:dyDescent="0.25">
      <c r="A10" s="63" t="s">
        <v>383</v>
      </c>
      <c r="B10" s="75">
        <v>12860791.66</v>
      </c>
      <c r="C10" s="240">
        <v>2979472.59</v>
      </c>
      <c r="D10" s="241">
        <v>15840264.25</v>
      </c>
      <c r="E10" s="240">
        <v>14867603.76</v>
      </c>
      <c r="F10" s="240">
        <v>14867603.76</v>
      </c>
      <c r="G10" s="241">
        <v>972660.49000000022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12860791.66</v>
      </c>
      <c r="C29" s="4">
        <f t="shared" ref="C29:G29" si="2">SUM(C19,C9)</f>
        <v>2979472.59</v>
      </c>
      <c r="D29" s="4">
        <f t="shared" si="2"/>
        <v>15840264.25</v>
      </c>
      <c r="E29" s="4">
        <f t="shared" si="2"/>
        <v>14867603.76</v>
      </c>
      <c r="F29" s="4">
        <f t="shared" si="2"/>
        <v>14867603.76</v>
      </c>
      <c r="G29" s="4">
        <f t="shared" si="2"/>
        <v>972660.49000000022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C2229661-5318-4AB1-9013-CB67A8DA6A42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D2BF-48E7-4C2B-B6E8-07EDB2E25673}">
  <dimension ref="A1:G78"/>
  <sheetViews>
    <sheetView topLeftCell="B7" workbookViewId="0">
      <selection activeCell="F24" sqref="F24"/>
    </sheetView>
  </sheetViews>
  <sheetFormatPr baseColWidth="10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x14ac:dyDescent="0.25">
      <c r="A1" s="259" t="s">
        <v>392</v>
      </c>
      <c r="B1" s="260"/>
      <c r="C1" s="260"/>
      <c r="D1" s="260"/>
      <c r="E1" s="260"/>
      <c r="F1" s="260"/>
      <c r="G1" s="260"/>
    </row>
    <row r="2" spans="1:7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">
        <v>616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48" t="s">
        <v>4</v>
      </c>
      <c r="B7" s="256" t="s">
        <v>298</v>
      </c>
      <c r="C7" s="257"/>
      <c r="D7" s="257"/>
      <c r="E7" s="257"/>
      <c r="F7" s="258"/>
      <c r="G7" s="252" t="s">
        <v>395</v>
      </c>
    </row>
    <row r="8" spans="1:7" ht="30" x14ac:dyDescent="0.25">
      <c r="A8" s="24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51"/>
    </row>
    <row r="9" spans="1:7" x14ac:dyDescent="0.25">
      <c r="A9" s="26" t="s">
        <v>397</v>
      </c>
      <c r="B9" s="30">
        <f>SUM(B10,B19,B27,B37)</f>
        <v>12860791.66</v>
      </c>
      <c r="C9" s="30">
        <f t="shared" ref="C9:G9" si="0">SUM(C10,C19,C27,C37)</f>
        <v>2979472.59</v>
      </c>
      <c r="D9" s="30">
        <f t="shared" si="0"/>
        <v>15840264.25</v>
      </c>
      <c r="E9" s="30">
        <f t="shared" si="0"/>
        <v>14867603.76</v>
      </c>
      <c r="F9" s="30">
        <f t="shared" si="0"/>
        <v>14867603.76</v>
      </c>
      <c r="G9" s="30">
        <f t="shared" si="0"/>
        <v>972660.49000000022</v>
      </c>
    </row>
    <row r="10" spans="1:7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12860791.66</v>
      </c>
      <c r="C19" s="47">
        <f t="shared" ref="C19:G19" si="2">SUM(C20:C26)</f>
        <v>2979472.59</v>
      </c>
      <c r="D19" s="47">
        <f t="shared" si="2"/>
        <v>15840264.25</v>
      </c>
      <c r="E19" s="47">
        <f t="shared" si="2"/>
        <v>14867603.76</v>
      </c>
      <c r="F19" s="47">
        <f t="shared" si="2"/>
        <v>14867603.76</v>
      </c>
      <c r="G19" s="47">
        <f t="shared" si="2"/>
        <v>972660.49000000022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12860791.66</v>
      </c>
      <c r="C25" s="242">
        <v>2979472.59</v>
      </c>
      <c r="D25" s="243">
        <v>15840264.25</v>
      </c>
      <c r="E25" s="242">
        <v>14867603.76</v>
      </c>
      <c r="F25" s="242">
        <v>14867603.76</v>
      </c>
      <c r="G25" s="243">
        <v>972660.49000000022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12860791.66</v>
      </c>
      <c r="C77" s="4">
        <f t="shared" ref="C77:G77" si="10">C43+C9</f>
        <v>2979472.59</v>
      </c>
      <c r="D77" s="4">
        <f t="shared" si="10"/>
        <v>15840264.25</v>
      </c>
      <c r="E77" s="4">
        <f t="shared" si="10"/>
        <v>14867603.76</v>
      </c>
      <c r="F77" s="4">
        <f t="shared" si="10"/>
        <v>14867603.76</v>
      </c>
      <c r="G77" s="4">
        <f t="shared" si="10"/>
        <v>972660.49000000022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565F64B-283C-4C9C-80B8-734AF6304068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7868-8CA0-4051-9721-28721FFD1F7B}">
  <dimension ref="A1:G34"/>
  <sheetViews>
    <sheetView tabSelected="1" topLeftCell="B22" workbookViewId="0">
      <selection activeCell="F14" sqref="F14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72" t="s">
        <v>431</v>
      </c>
      <c r="B1" s="271"/>
      <c r="C1" s="271"/>
      <c r="D1" s="271"/>
      <c r="E1" s="271"/>
      <c r="F1" s="271"/>
      <c r="G1" s="271"/>
    </row>
    <row r="2" spans="1:7" x14ac:dyDescent="0.25">
      <c r="A2" s="265" t="s">
        <v>598</v>
      </c>
      <c r="B2" s="266"/>
      <c r="C2" s="266"/>
      <c r="D2" s="266"/>
      <c r="E2" s="266"/>
      <c r="F2" s="266"/>
      <c r="G2" s="267"/>
    </row>
    <row r="3" spans="1:7" x14ac:dyDescent="0.25">
      <c r="A3" s="262" t="s">
        <v>296</v>
      </c>
      <c r="B3" s="263"/>
      <c r="C3" s="263"/>
      <c r="D3" s="263"/>
      <c r="E3" s="263"/>
      <c r="F3" s="263"/>
      <c r="G3" s="264"/>
    </row>
    <row r="4" spans="1:7" x14ac:dyDescent="0.25">
      <c r="A4" s="262" t="s">
        <v>432</v>
      </c>
      <c r="B4" s="263"/>
      <c r="C4" s="263"/>
      <c r="D4" s="263"/>
      <c r="E4" s="263"/>
      <c r="F4" s="263"/>
      <c r="G4" s="264"/>
    </row>
    <row r="5" spans="1:7" x14ac:dyDescent="0.25">
      <c r="A5" s="262" t="s">
        <v>616</v>
      </c>
      <c r="B5" s="263"/>
      <c r="C5" s="263"/>
      <c r="D5" s="263"/>
      <c r="E5" s="263"/>
      <c r="F5" s="263"/>
      <c r="G5" s="264"/>
    </row>
    <row r="6" spans="1:7" x14ac:dyDescent="0.25">
      <c r="A6" s="256" t="s">
        <v>2</v>
      </c>
      <c r="B6" s="257"/>
      <c r="C6" s="257"/>
      <c r="D6" s="257"/>
      <c r="E6" s="257"/>
      <c r="F6" s="257"/>
      <c r="G6" s="258"/>
    </row>
    <row r="7" spans="1:7" x14ac:dyDescent="0.25">
      <c r="A7" s="248" t="s">
        <v>433</v>
      </c>
      <c r="B7" s="251" t="s">
        <v>298</v>
      </c>
      <c r="C7" s="251"/>
      <c r="D7" s="251"/>
      <c r="E7" s="251"/>
      <c r="F7" s="251"/>
      <c r="G7" s="251" t="s">
        <v>299</v>
      </c>
    </row>
    <row r="8" spans="1:7" ht="30" x14ac:dyDescent="0.25">
      <c r="A8" s="24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61"/>
    </row>
    <row r="9" spans="1:7" x14ac:dyDescent="0.25">
      <c r="A9" s="26" t="s">
        <v>434</v>
      </c>
      <c r="B9" s="226">
        <f>B10+B11+B12+B15+B16+B19</f>
        <v>9585375.8599999994</v>
      </c>
      <c r="C9" s="226">
        <f t="shared" ref="C9:G9" si="0">C10+C11+C12+C15+C16+C19</f>
        <v>-194987.02</v>
      </c>
      <c r="D9" s="226">
        <f t="shared" si="0"/>
        <v>9390388.8399999999</v>
      </c>
      <c r="E9" s="226">
        <f t="shared" si="0"/>
        <v>9267924.3000000007</v>
      </c>
      <c r="F9" s="226">
        <f t="shared" si="0"/>
        <v>9267924.3000000007</v>
      </c>
      <c r="G9" s="226">
        <f t="shared" si="0"/>
        <v>122464.53999999911</v>
      </c>
    </row>
    <row r="10" spans="1:7" x14ac:dyDescent="0.25">
      <c r="A10" s="58" t="s">
        <v>610</v>
      </c>
      <c r="B10" s="227">
        <v>9585375.8599999994</v>
      </c>
      <c r="C10" s="227">
        <v>-194987.02</v>
      </c>
      <c r="D10" s="228">
        <f>B10+C10</f>
        <v>9390388.8399999999</v>
      </c>
      <c r="E10" s="227">
        <v>9267924.3000000007</v>
      </c>
      <c r="F10" s="227">
        <v>9267924.3000000007</v>
      </c>
      <c r="G10" s="228">
        <f>D10-E10</f>
        <v>122464.53999999911</v>
      </c>
    </row>
    <row r="11" spans="1:7" x14ac:dyDescent="0.25">
      <c r="A11" s="58" t="s">
        <v>436</v>
      </c>
      <c r="B11" s="228">
        <v>0</v>
      </c>
      <c r="C11" s="228">
        <v>0</v>
      </c>
      <c r="D11" s="228">
        <f>B11+C11</f>
        <v>0</v>
      </c>
      <c r="E11" s="228">
        <v>0</v>
      </c>
      <c r="F11" s="228">
        <v>0</v>
      </c>
      <c r="G11" s="228">
        <f>D11-E11</f>
        <v>0</v>
      </c>
    </row>
    <row r="12" spans="1:7" x14ac:dyDescent="0.25">
      <c r="A12" s="58" t="s">
        <v>437</v>
      </c>
      <c r="B12" s="228">
        <f>B13+B14</f>
        <v>0</v>
      </c>
      <c r="C12" s="228">
        <f t="shared" ref="C12:G12" si="1">C13+C14</f>
        <v>0</v>
      </c>
      <c r="D12" s="228">
        <f t="shared" si="1"/>
        <v>0</v>
      </c>
      <c r="E12" s="228">
        <f t="shared" si="1"/>
        <v>0</v>
      </c>
      <c r="F12" s="228">
        <f t="shared" si="1"/>
        <v>0</v>
      </c>
      <c r="G12" s="228">
        <f t="shared" si="1"/>
        <v>0</v>
      </c>
    </row>
    <row r="13" spans="1:7" x14ac:dyDescent="0.25">
      <c r="A13" s="77" t="s">
        <v>438</v>
      </c>
      <c r="B13" s="228">
        <v>0</v>
      </c>
      <c r="C13" s="228">
        <v>0</v>
      </c>
      <c r="D13" s="228">
        <f>B13+C13</f>
        <v>0</v>
      </c>
      <c r="E13" s="228">
        <v>0</v>
      </c>
      <c r="F13" s="228">
        <v>0</v>
      </c>
      <c r="G13" s="228">
        <f>D13-E13</f>
        <v>0</v>
      </c>
    </row>
    <row r="14" spans="1:7" x14ac:dyDescent="0.25">
      <c r="A14" s="77" t="s">
        <v>439</v>
      </c>
      <c r="B14" s="228">
        <v>0</v>
      </c>
      <c r="C14" s="228">
        <v>0</v>
      </c>
      <c r="D14" s="228">
        <f>B14+C14</f>
        <v>0</v>
      </c>
      <c r="E14" s="228">
        <v>0</v>
      </c>
      <c r="F14" s="228">
        <v>0</v>
      </c>
      <c r="G14" s="228">
        <f>D14-E14</f>
        <v>0</v>
      </c>
    </row>
    <row r="15" spans="1:7" x14ac:dyDescent="0.25">
      <c r="A15" s="58" t="s">
        <v>440</v>
      </c>
      <c r="B15" s="228">
        <v>0</v>
      </c>
      <c r="C15" s="228">
        <v>0</v>
      </c>
      <c r="D15" s="228">
        <f>B15+C15</f>
        <v>0</v>
      </c>
      <c r="E15" s="228">
        <v>0</v>
      </c>
      <c r="F15" s="228">
        <v>0</v>
      </c>
      <c r="G15" s="228">
        <f>D15-E15</f>
        <v>0</v>
      </c>
    </row>
    <row r="16" spans="1:7" ht="30" x14ac:dyDescent="0.25">
      <c r="A16" s="59" t="s">
        <v>441</v>
      </c>
      <c r="B16" s="228">
        <f>B17+B18</f>
        <v>0</v>
      </c>
      <c r="C16" s="228">
        <f t="shared" ref="C16:G16" si="2">C17+C18</f>
        <v>0</v>
      </c>
      <c r="D16" s="228">
        <f t="shared" si="2"/>
        <v>0</v>
      </c>
      <c r="E16" s="228">
        <f t="shared" si="2"/>
        <v>0</v>
      </c>
      <c r="F16" s="228">
        <f t="shared" si="2"/>
        <v>0</v>
      </c>
      <c r="G16" s="228">
        <f t="shared" si="2"/>
        <v>0</v>
      </c>
    </row>
    <row r="17" spans="1:7" x14ac:dyDescent="0.25">
      <c r="A17" s="77" t="s">
        <v>442</v>
      </c>
      <c r="B17" s="228">
        <v>0</v>
      </c>
      <c r="C17" s="228">
        <v>0</v>
      </c>
      <c r="D17" s="228">
        <f>B17+C17</f>
        <v>0</v>
      </c>
      <c r="E17" s="228">
        <v>0</v>
      </c>
      <c r="F17" s="228">
        <v>0</v>
      </c>
      <c r="G17" s="228">
        <f>D17-E17</f>
        <v>0</v>
      </c>
    </row>
    <row r="18" spans="1:7" x14ac:dyDescent="0.25">
      <c r="A18" s="77" t="s">
        <v>443</v>
      </c>
      <c r="B18" s="228">
        <v>0</v>
      </c>
      <c r="C18" s="228">
        <v>0</v>
      </c>
      <c r="D18" s="228">
        <f>B18+C18</f>
        <v>0</v>
      </c>
      <c r="E18" s="228">
        <v>0</v>
      </c>
      <c r="F18" s="228">
        <v>0</v>
      </c>
      <c r="G18" s="228">
        <f>D18-E18</f>
        <v>0</v>
      </c>
    </row>
    <row r="19" spans="1:7" x14ac:dyDescent="0.25">
      <c r="A19" s="58" t="s">
        <v>444</v>
      </c>
      <c r="B19" s="228">
        <v>0</v>
      </c>
      <c r="C19" s="228">
        <v>0</v>
      </c>
      <c r="D19" s="228">
        <f>B19+C19</f>
        <v>0</v>
      </c>
      <c r="E19" s="228">
        <v>0</v>
      </c>
      <c r="F19" s="228">
        <v>0</v>
      </c>
      <c r="G19" s="228">
        <f>D19-E19</f>
        <v>0</v>
      </c>
    </row>
    <row r="20" spans="1:7" x14ac:dyDescent="0.25">
      <c r="A20" s="45"/>
      <c r="B20" s="229"/>
      <c r="C20" s="229"/>
      <c r="D20" s="229"/>
      <c r="E20" s="229"/>
      <c r="F20" s="229"/>
      <c r="G20" s="229"/>
    </row>
    <row r="21" spans="1:7" x14ac:dyDescent="0.25">
      <c r="A21" s="34" t="s">
        <v>611</v>
      </c>
      <c r="B21" s="226">
        <f>B22+B23+B24+B27+B28+B31</f>
        <v>0</v>
      </c>
      <c r="C21" s="226">
        <f t="shared" ref="C21:G21" si="3">C22+C23+C24+C27+C28+C31</f>
        <v>0</v>
      </c>
      <c r="D21" s="226">
        <f t="shared" si="3"/>
        <v>0</v>
      </c>
      <c r="E21" s="226">
        <f t="shared" si="3"/>
        <v>0</v>
      </c>
      <c r="F21" s="226">
        <f t="shared" si="3"/>
        <v>0</v>
      </c>
      <c r="G21" s="226">
        <f t="shared" si="3"/>
        <v>0</v>
      </c>
    </row>
    <row r="22" spans="1:7" x14ac:dyDescent="0.25">
      <c r="A22" s="58" t="s">
        <v>610</v>
      </c>
      <c r="B22" s="227">
        <v>0</v>
      </c>
      <c r="C22" s="227">
        <v>0</v>
      </c>
      <c r="D22" s="228">
        <f>B22+C22</f>
        <v>0</v>
      </c>
      <c r="E22" s="227">
        <v>0</v>
      </c>
      <c r="F22" s="227">
        <v>0</v>
      </c>
      <c r="G22" s="228">
        <f>D22-E22</f>
        <v>0</v>
      </c>
    </row>
    <row r="23" spans="1:7" x14ac:dyDescent="0.25">
      <c r="A23" s="58" t="s">
        <v>436</v>
      </c>
      <c r="B23" s="228">
        <v>0</v>
      </c>
      <c r="C23" s="228">
        <v>0</v>
      </c>
      <c r="D23" s="228">
        <f>B23+C23</f>
        <v>0</v>
      </c>
      <c r="E23" s="228">
        <v>0</v>
      </c>
      <c r="F23" s="228">
        <v>0</v>
      </c>
      <c r="G23" s="228">
        <f>D23-E23</f>
        <v>0</v>
      </c>
    </row>
    <row r="24" spans="1:7" x14ac:dyDescent="0.25">
      <c r="A24" s="58" t="s">
        <v>437</v>
      </c>
      <c r="B24" s="228">
        <f>B25+B26</f>
        <v>0</v>
      </c>
      <c r="C24" s="228">
        <f>C25+C26</f>
        <v>0</v>
      </c>
      <c r="D24" s="228">
        <f>D25+D26</f>
        <v>0</v>
      </c>
      <c r="E24" s="228">
        <f t="shared" ref="E24:G24" si="4">E25+E26</f>
        <v>0</v>
      </c>
      <c r="F24" s="228">
        <f t="shared" si="4"/>
        <v>0</v>
      </c>
      <c r="G24" s="228">
        <f t="shared" si="4"/>
        <v>0</v>
      </c>
    </row>
    <row r="25" spans="1:7" x14ac:dyDescent="0.25">
      <c r="A25" s="77" t="s">
        <v>438</v>
      </c>
      <c r="B25" s="228">
        <v>0</v>
      </c>
      <c r="C25" s="228">
        <v>0</v>
      </c>
      <c r="D25" s="228">
        <f>B25+C25</f>
        <v>0</v>
      </c>
      <c r="E25" s="228">
        <v>0</v>
      </c>
      <c r="F25" s="228">
        <v>0</v>
      </c>
      <c r="G25" s="228">
        <f>D25-E25</f>
        <v>0</v>
      </c>
    </row>
    <row r="26" spans="1:7" x14ac:dyDescent="0.25">
      <c r="A26" s="77" t="s">
        <v>439</v>
      </c>
      <c r="B26" s="228">
        <v>0</v>
      </c>
      <c r="C26" s="228">
        <v>0</v>
      </c>
      <c r="D26" s="228">
        <f>B26+C26</f>
        <v>0</v>
      </c>
      <c r="E26" s="228">
        <v>0</v>
      </c>
      <c r="F26" s="228">
        <v>0</v>
      </c>
      <c r="G26" s="228">
        <f>D26-E26</f>
        <v>0</v>
      </c>
    </row>
    <row r="27" spans="1:7" x14ac:dyDescent="0.25">
      <c r="A27" s="58" t="s">
        <v>440</v>
      </c>
      <c r="B27" s="228">
        <v>0</v>
      </c>
      <c r="C27" s="228">
        <v>0</v>
      </c>
      <c r="D27" s="228">
        <f>B27+C27</f>
        <v>0</v>
      </c>
      <c r="E27" s="228">
        <v>0</v>
      </c>
      <c r="F27" s="228">
        <v>0</v>
      </c>
      <c r="G27" s="228">
        <f>D27-E27</f>
        <v>0</v>
      </c>
    </row>
    <row r="28" spans="1:7" ht="30" x14ac:dyDescent="0.25">
      <c r="A28" s="59" t="s">
        <v>441</v>
      </c>
      <c r="B28" s="228">
        <f>B29+B30</f>
        <v>0</v>
      </c>
      <c r="C28" s="228">
        <f t="shared" ref="C28:G28" si="5">C29+C30</f>
        <v>0</v>
      </c>
      <c r="D28" s="228">
        <f t="shared" si="5"/>
        <v>0</v>
      </c>
      <c r="E28" s="228">
        <f t="shared" si="5"/>
        <v>0</v>
      </c>
      <c r="F28" s="228">
        <f t="shared" si="5"/>
        <v>0</v>
      </c>
      <c r="G28" s="228">
        <f t="shared" si="5"/>
        <v>0</v>
      </c>
    </row>
    <row r="29" spans="1:7" x14ac:dyDescent="0.25">
      <c r="A29" s="77" t="s">
        <v>442</v>
      </c>
      <c r="B29" s="228">
        <v>0</v>
      </c>
      <c r="C29" s="228">
        <v>0</v>
      </c>
      <c r="D29" s="228">
        <f>B29+C29</f>
        <v>0</v>
      </c>
      <c r="E29" s="228">
        <v>0</v>
      </c>
      <c r="F29" s="228">
        <v>0</v>
      </c>
      <c r="G29" s="228">
        <f>D29-E29</f>
        <v>0</v>
      </c>
    </row>
    <row r="30" spans="1:7" x14ac:dyDescent="0.25">
      <c r="A30" s="77" t="s">
        <v>443</v>
      </c>
      <c r="B30" s="228">
        <v>0</v>
      </c>
      <c r="C30" s="228">
        <v>0</v>
      </c>
      <c r="D30" s="228">
        <f>B30+C30</f>
        <v>0</v>
      </c>
      <c r="E30" s="228">
        <v>0</v>
      </c>
      <c r="F30" s="228">
        <v>0</v>
      </c>
      <c r="G30" s="228">
        <f>D30-E30</f>
        <v>0</v>
      </c>
    </row>
    <row r="31" spans="1:7" x14ac:dyDescent="0.25">
      <c r="A31" s="58" t="s">
        <v>444</v>
      </c>
      <c r="B31" s="228">
        <v>0</v>
      </c>
      <c r="C31" s="228">
        <v>0</v>
      </c>
      <c r="D31" s="228">
        <f>B31+C31</f>
        <v>0</v>
      </c>
      <c r="E31" s="228">
        <v>0</v>
      </c>
      <c r="F31" s="228">
        <v>0</v>
      </c>
      <c r="G31" s="228">
        <f>D31-E31</f>
        <v>0</v>
      </c>
    </row>
    <row r="32" spans="1:7" x14ac:dyDescent="0.25">
      <c r="A32" s="45"/>
      <c r="B32" s="229"/>
      <c r="C32" s="229"/>
      <c r="D32" s="229"/>
      <c r="E32" s="229"/>
      <c r="F32" s="229"/>
      <c r="G32" s="229"/>
    </row>
    <row r="33" spans="1:7" x14ac:dyDescent="0.25">
      <c r="A33" s="3" t="s">
        <v>612</v>
      </c>
      <c r="B33" s="226">
        <f>B9+B21</f>
        <v>9585375.8599999994</v>
      </c>
      <c r="C33" s="226">
        <f t="shared" ref="C33:G33" si="6">C9+C21</f>
        <v>-194987.02</v>
      </c>
      <c r="D33" s="226">
        <f t="shared" si="6"/>
        <v>9390388.8399999999</v>
      </c>
      <c r="E33" s="226">
        <f t="shared" si="6"/>
        <v>9267924.3000000007</v>
      </c>
      <c r="F33" s="226">
        <f t="shared" si="6"/>
        <v>9267924.3000000007</v>
      </c>
      <c r="G33" s="226">
        <f t="shared" si="6"/>
        <v>122464.53999999911</v>
      </c>
    </row>
    <row r="34" spans="1:7" x14ac:dyDescent="0.25">
      <c r="A34" s="55"/>
      <c r="B34" s="230"/>
      <c r="C34" s="230"/>
      <c r="D34" s="230"/>
      <c r="E34" s="230"/>
      <c r="F34" s="230"/>
      <c r="G34" s="2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75" t="s">
        <v>447</v>
      </c>
      <c r="B1" s="275"/>
      <c r="C1" s="275"/>
      <c r="D1" s="275"/>
      <c r="E1" s="275"/>
      <c r="F1" s="275"/>
      <c r="G1" s="275"/>
    </row>
    <row r="2" spans="1:7" x14ac:dyDescent="0.25">
      <c r="A2" s="128" t="str">
        <f>'Formato 1'!A2</f>
        <v>Sistema para el Desarrollo Integral de la Familia del Municipio de Moroleón,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73" t="s">
        <v>450</v>
      </c>
      <c r="B6" s="36">
        <v>2022</v>
      </c>
      <c r="C6" s="273">
        <f>+B6+1</f>
        <v>2023</v>
      </c>
      <c r="D6" s="273">
        <f>+C6+1</f>
        <v>2024</v>
      </c>
      <c r="E6" s="273">
        <f>+D6+1</f>
        <v>2025</v>
      </c>
      <c r="F6" s="273">
        <f>+E6+1</f>
        <v>2026</v>
      </c>
      <c r="G6" s="273">
        <f>+F6+1</f>
        <v>2027</v>
      </c>
    </row>
    <row r="7" spans="1:7" ht="83.25" customHeight="1" x14ac:dyDescent="0.25">
      <c r="A7" s="274"/>
      <c r="B7" s="70" t="s">
        <v>451</v>
      </c>
      <c r="C7" s="274"/>
      <c r="D7" s="274"/>
      <c r="E7" s="274"/>
      <c r="F7" s="274"/>
      <c r="G7" s="274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6" t="s">
        <v>466</v>
      </c>
      <c r="B1" s="276"/>
      <c r="C1" s="276"/>
      <c r="D1" s="276"/>
      <c r="E1" s="276"/>
      <c r="F1" s="276"/>
      <c r="G1" s="276"/>
    </row>
    <row r="2" spans="1:7" x14ac:dyDescent="0.25">
      <c r="A2" s="128" t="str">
        <f>'Formato 1'!A2</f>
        <v>Sistema para el Desarrollo Integral de la Familia del Municipio de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77" t="s">
        <v>468</v>
      </c>
      <c r="B6" s="36">
        <v>2022</v>
      </c>
      <c r="C6" s="273">
        <f>+B6+1</f>
        <v>2023</v>
      </c>
      <c r="D6" s="273">
        <f>+C6+1</f>
        <v>2024</v>
      </c>
      <c r="E6" s="273">
        <f>+D6+1</f>
        <v>2025</v>
      </c>
      <c r="F6" s="273">
        <f>+E6+1</f>
        <v>2026</v>
      </c>
      <c r="G6" s="273">
        <f>+F6+1</f>
        <v>2027</v>
      </c>
    </row>
    <row r="7" spans="1:7" ht="57.75" customHeight="1" x14ac:dyDescent="0.25">
      <c r="A7" s="278"/>
      <c r="B7" s="37" t="s">
        <v>451</v>
      </c>
      <c r="C7" s="274"/>
      <c r="D7" s="274"/>
      <c r="E7" s="274"/>
      <c r="F7" s="274"/>
      <c r="G7" s="274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6" t="s">
        <v>482</v>
      </c>
      <c r="B1" s="276"/>
      <c r="C1" s="276"/>
      <c r="D1" s="276"/>
      <c r="E1" s="276"/>
      <c r="F1" s="276"/>
      <c r="G1" s="276"/>
    </row>
    <row r="2" spans="1:7" x14ac:dyDescent="0.25">
      <c r="A2" s="128" t="str">
        <f>'Formato 1'!A2</f>
        <v>Sistema para el Desarrollo Integral de la Familia del Municipio de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80" t="s">
        <v>450</v>
      </c>
      <c r="B5" s="281">
        <v>2017</v>
      </c>
      <c r="C5" s="281">
        <f>+B5+1</f>
        <v>2018</v>
      </c>
      <c r="D5" s="281">
        <f>+C5+1</f>
        <v>2019</v>
      </c>
      <c r="E5" s="281">
        <f>+D5+1</f>
        <v>2020</v>
      </c>
      <c r="F5" s="281">
        <f>+E5+1</f>
        <v>2021</v>
      </c>
      <c r="G5" s="36">
        <f>+F5+1</f>
        <v>2022</v>
      </c>
    </row>
    <row r="6" spans="1:7" ht="32.25" x14ac:dyDescent="0.25">
      <c r="A6" s="252"/>
      <c r="B6" s="282"/>
      <c r="C6" s="282"/>
      <c r="D6" s="282"/>
      <c r="E6" s="282"/>
      <c r="F6" s="282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79" t="s">
        <v>505</v>
      </c>
      <c r="B39" s="279"/>
      <c r="C39" s="279"/>
      <c r="D39" s="279"/>
      <c r="E39" s="279"/>
      <c r="F39" s="279"/>
      <c r="G39" s="279"/>
    </row>
    <row r="40" spans="1:7" x14ac:dyDescent="0.25">
      <c r="A40" s="279" t="s">
        <v>506</v>
      </c>
      <c r="B40" s="279"/>
      <c r="C40" s="279"/>
      <c r="D40" s="279"/>
      <c r="E40" s="279"/>
      <c r="F40" s="279"/>
      <c r="G40" s="2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6" t="s">
        <v>507</v>
      </c>
      <c r="B1" s="276"/>
      <c r="C1" s="276"/>
      <c r="D1" s="276"/>
      <c r="E1" s="276"/>
      <c r="F1" s="276"/>
      <c r="G1" s="276"/>
    </row>
    <row r="2" spans="1:7" x14ac:dyDescent="0.25">
      <c r="A2" s="128" t="str">
        <f>'Formato 1'!A2</f>
        <v>Sistema para el Desarrollo Integral de la Familia del Municipio de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83" t="s">
        <v>468</v>
      </c>
      <c r="B5" s="281">
        <v>2017</v>
      </c>
      <c r="C5" s="281">
        <f>+B5+1</f>
        <v>2018</v>
      </c>
      <c r="D5" s="281">
        <f>+C5+1</f>
        <v>2019</v>
      </c>
      <c r="E5" s="281">
        <f>+D5+1</f>
        <v>2020</v>
      </c>
      <c r="F5" s="281">
        <f>+E5+1</f>
        <v>2021</v>
      </c>
      <c r="G5" s="36">
        <v>2022</v>
      </c>
    </row>
    <row r="6" spans="1:7" ht="48.75" customHeight="1" x14ac:dyDescent="0.25">
      <c r="A6" s="284"/>
      <c r="B6" s="282"/>
      <c r="C6" s="282"/>
      <c r="D6" s="282"/>
      <c r="E6" s="282"/>
      <c r="F6" s="282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79" t="s">
        <v>505</v>
      </c>
      <c r="B32" s="279"/>
      <c r="C32" s="279"/>
      <c r="D32" s="279"/>
      <c r="E32" s="279"/>
      <c r="F32" s="279"/>
      <c r="G32" s="279"/>
    </row>
    <row r="33" spans="1:7" x14ac:dyDescent="0.25">
      <c r="A33" s="279" t="s">
        <v>506</v>
      </c>
      <c r="B33" s="279"/>
      <c r="C33" s="279"/>
      <c r="D33" s="279"/>
      <c r="E33" s="279"/>
      <c r="F33" s="279"/>
      <c r="G33" s="2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71" t="s">
        <v>511</v>
      </c>
      <c r="B1" s="271"/>
      <c r="C1" s="271"/>
      <c r="D1" s="271"/>
      <c r="E1" s="271"/>
      <c r="F1" s="271"/>
    </row>
    <row r="2" spans="1:6" ht="20.100000000000001" customHeight="1" x14ac:dyDescent="0.25">
      <c r="A2" s="110" t="str">
        <f>'Formato 1'!A2</f>
        <v>Sistema para el Desarrollo Integral de la Familia del Municipio de Moroleón,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4" t="s">
        <v>162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594</v>
      </c>
      <c r="J6" s="1" t="s">
        <v>595</v>
      </c>
      <c r="K6" s="1" t="s">
        <v>596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18" sqref="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4" t="s">
        <v>183</v>
      </c>
      <c r="B1" s="245"/>
      <c r="C1" s="245"/>
      <c r="D1" s="246"/>
    </row>
    <row r="2" spans="1:4" x14ac:dyDescent="0.25">
      <c r="A2" s="110" t="str">
        <f>'Formato 1'!A2</f>
        <v>Sistema para el Desarrollo Integral de la Familia del Municipio de Moroleón,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12860791.66</v>
      </c>
      <c r="C8" s="14">
        <f>SUM(C9:C11)</f>
        <v>3492854.24</v>
      </c>
      <c r="D8" s="14">
        <f>SUM(D9:D11)</f>
        <v>3492854.24</v>
      </c>
    </row>
    <row r="9" spans="1:4" x14ac:dyDescent="0.25">
      <c r="A9" s="58" t="s">
        <v>189</v>
      </c>
      <c r="B9" s="94">
        <v>12860791.66</v>
      </c>
      <c r="C9" s="94">
        <v>3492854.24</v>
      </c>
      <c r="D9" s="94">
        <v>3492854.24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12860791.66</v>
      </c>
      <c r="C13" s="14">
        <f>C14+C15</f>
        <v>2747669.58</v>
      </c>
      <c r="D13" s="14">
        <f>D14+D15</f>
        <v>2747669.58</v>
      </c>
    </row>
    <row r="14" spans="1:4" x14ac:dyDescent="0.25">
      <c r="A14" s="58" t="s">
        <v>193</v>
      </c>
      <c r="B14" s="94">
        <v>12860791.66</v>
      </c>
      <c r="C14" s="94">
        <v>2747669.58</v>
      </c>
      <c r="D14" s="94">
        <v>2747669.58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111419.07</v>
      </c>
      <c r="D17" s="14">
        <f>D18+D19</f>
        <v>111419.07</v>
      </c>
    </row>
    <row r="18" spans="1:4" x14ac:dyDescent="0.25">
      <c r="A18" s="58" t="s">
        <v>196</v>
      </c>
      <c r="B18" s="16">
        <v>0</v>
      </c>
      <c r="C18" s="47">
        <v>111419.07</v>
      </c>
      <c r="D18" s="47">
        <v>111419.07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856603.73000000021</v>
      </c>
      <c r="D21" s="14">
        <f>D8-D13+D17</f>
        <v>856603.73000000021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856603.73000000021</v>
      </c>
      <c r="D23" s="14">
        <f>D21-D11</f>
        <v>856603.73000000021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745184.66000000015</v>
      </c>
      <c r="D25" s="14">
        <f>D23-D17</f>
        <v>745184.66000000015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745184.66000000015</v>
      </c>
      <c r="D33" s="4">
        <f>D25+D29</f>
        <v>745184.66000000015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12860791.66</v>
      </c>
      <c r="C48" s="96">
        <f>C9</f>
        <v>3492854.24</v>
      </c>
      <c r="D48" s="96">
        <f>D9</f>
        <v>3492854.24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12860791.66</v>
      </c>
      <c r="C53" s="47">
        <f>C14</f>
        <v>2747669.58</v>
      </c>
      <c r="D53" s="47">
        <f>D14</f>
        <v>2747669.58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111419.07</v>
      </c>
      <c r="D55" s="47">
        <f>D18</f>
        <v>111419.07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856603.73000000021</v>
      </c>
      <c r="D57" s="4">
        <f>D48+D49-D53+D55</f>
        <v>856603.73000000021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856603.73000000021</v>
      </c>
      <c r="D59" s="4">
        <f>D57-D49</f>
        <v>856603.73000000021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4" t="s">
        <v>224</v>
      </c>
      <c r="B1" s="245"/>
      <c r="C1" s="245"/>
      <c r="D1" s="245"/>
      <c r="E1" s="245"/>
      <c r="F1" s="245"/>
      <c r="G1" s="246"/>
    </row>
    <row r="2" spans="1:7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48" t="s">
        <v>226</v>
      </c>
      <c r="B6" s="250" t="s">
        <v>227</v>
      </c>
      <c r="C6" s="250"/>
      <c r="D6" s="250"/>
      <c r="E6" s="250"/>
      <c r="F6" s="250"/>
      <c r="G6" s="250" t="s">
        <v>228</v>
      </c>
    </row>
    <row r="7" spans="1:7" ht="30" x14ac:dyDescent="0.25">
      <c r="A7" s="24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5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19495.77</v>
      </c>
      <c r="C13" s="47">
        <v>0</v>
      </c>
      <c r="D13" s="47">
        <v>19495.77</v>
      </c>
      <c r="E13" s="47">
        <v>3836.97</v>
      </c>
      <c r="F13" s="47">
        <v>3836.97</v>
      </c>
      <c r="G13" s="47">
        <f t="shared" si="0"/>
        <v>-15658.800000000001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2026295.89</v>
      </c>
      <c r="C15" s="47">
        <v>0</v>
      </c>
      <c r="D15" s="47">
        <v>2026295.89</v>
      </c>
      <c r="E15" s="47">
        <v>785267.27</v>
      </c>
      <c r="F15" s="47">
        <v>785267.27</v>
      </c>
      <c r="G15" s="47">
        <f t="shared" si="0"/>
        <v>-1241028.6199999999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10815000</v>
      </c>
      <c r="C34" s="47">
        <v>0</v>
      </c>
      <c r="D34" s="47">
        <v>10815000</v>
      </c>
      <c r="E34" s="47">
        <v>2703750</v>
      </c>
      <c r="F34" s="47">
        <v>2703750</v>
      </c>
      <c r="G34" s="47">
        <f t="shared" si="4"/>
        <v>-8111250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12860791.66</v>
      </c>
      <c r="C41" s="4">
        <f t="shared" si="7"/>
        <v>0</v>
      </c>
      <c r="D41" s="4">
        <f t="shared" si="7"/>
        <v>12860791.66</v>
      </c>
      <c r="E41" s="4">
        <f t="shared" si="7"/>
        <v>3492854.24</v>
      </c>
      <c r="F41" s="4">
        <f t="shared" si="7"/>
        <v>3492854.24</v>
      </c>
      <c r="G41" s="4">
        <f t="shared" si="7"/>
        <v>-9367937.4199999999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12860791.66</v>
      </c>
      <c r="C70" s="4">
        <f t="shared" si="16"/>
        <v>0</v>
      </c>
      <c r="D70" s="4">
        <f t="shared" si="16"/>
        <v>12860791.66</v>
      </c>
      <c r="E70" s="4">
        <f t="shared" si="16"/>
        <v>3492854.24</v>
      </c>
      <c r="F70" s="4">
        <f t="shared" si="16"/>
        <v>3492854.24</v>
      </c>
      <c r="G70" s="4">
        <f t="shared" si="16"/>
        <v>-9367937.4199999999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3" t="s">
        <v>295</v>
      </c>
      <c r="B1" s="245"/>
      <c r="C1" s="245"/>
      <c r="D1" s="245"/>
      <c r="E1" s="245"/>
      <c r="F1" s="245"/>
      <c r="G1" s="246"/>
    </row>
    <row r="2" spans="1:7" x14ac:dyDescent="0.25">
      <c r="A2" s="125" t="str">
        <f>'Formato 1'!A2</f>
        <v>Sistema para el Desarrollo Integral de la Familia del Municipio de Moroleón,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51" t="s">
        <v>4</v>
      </c>
      <c r="B7" s="251" t="s">
        <v>298</v>
      </c>
      <c r="C7" s="251"/>
      <c r="D7" s="251"/>
      <c r="E7" s="251"/>
      <c r="F7" s="251"/>
      <c r="G7" s="252" t="s">
        <v>299</v>
      </c>
    </row>
    <row r="8" spans="1:7" ht="30" x14ac:dyDescent="0.25">
      <c r="A8" s="25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51"/>
    </row>
    <row r="9" spans="1:7" x14ac:dyDescent="0.25">
      <c r="A9" s="27" t="s">
        <v>304</v>
      </c>
      <c r="B9" s="83">
        <f t="shared" ref="B9:G9" si="0">SUM(B10,B18,B28,B38,B48,B58,B62,B71,B75)</f>
        <v>12860791.659999998</v>
      </c>
      <c r="C9" s="83">
        <f t="shared" si="0"/>
        <v>1383460.02</v>
      </c>
      <c r="D9" s="83">
        <f t="shared" si="0"/>
        <v>14244251.68</v>
      </c>
      <c r="E9" s="83">
        <f t="shared" si="0"/>
        <v>2747669.5799999996</v>
      </c>
      <c r="F9" s="83">
        <f t="shared" si="0"/>
        <v>2747669.5799999996</v>
      </c>
      <c r="G9" s="83">
        <f t="shared" si="0"/>
        <v>11496582.100000001</v>
      </c>
    </row>
    <row r="10" spans="1:7" x14ac:dyDescent="0.25">
      <c r="A10" s="84" t="s">
        <v>305</v>
      </c>
      <c r="B10" s="83">
        <f t="shared" ref="B10:G10" si="1">SUM(B11:B17)</f>
        <v>9585375.8599999994</v>
      </c>
      <c r="C10" s="83">
        <f t="shared" si="1"/>
        <v>-224532.19</v>
      </c>
      <c r="D10" s="83">
        <f t="shared" si="1"/>
        <v>9360843.6699999999</v>
      </c>
      <c r="E10" s="83">
        <f t="shared" si="1"/>
        <v>1985849.2799999998</v>
      </c>
      <c r="F10" s="83">
        <f t="shared" si="1"/>
        <v>1985849.2799999998</v>
      </c>
      <c r="G10" s="83">
        <f t="shared" si="1"/>
        <v>7374994.3900000006</v>
      </c>
    </row>
    <row r="11" spans="1:7" x14ac:dyDescent="0.25">
      <c r="A11" s="85" t="s">
        <v>306</v>
      </c>
      <c r="B11" s="75">
        <v>5450402.9500000002</v>
      </c>
      <c r="C11" s="75">
        <v>-223639.67</v>
      </c>
      <c r="D11" s="75">
        <v>5226763.28</v>
      </c>
      <c r="E11" s="75">
        <v>1310638.68</v>
      </c>
      <c r="F11" s="75">
        <v>1310638.68</v>
      </c>
      <c r="G11" s="75">
        <f>D11-E11</f>
        <v>3916124.6000000006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1090831.24</v>
      </c>
      <c r="C13" s="75">
        <v>-21470.66</v>
      </c>
      <c r="D13" s="75">
        <v>1069360.58</v>
      </c>
      <c r="E13" s="75">
        <v>5295.71</v>
      </c>
      <c r="F13" s="75">
        <v>5295.71</v>
      </c>
      <c r="G13" s="75">
        <f t="shared" si="2"/>
        <v>1064064.8700000001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310</v>
      </c>
      <c r="B15" s="75">
        <v>3044141.67</v>
      </c>
      <c r="C15" s="75">
        <v>20578.14</v>
      </c>
      <c r="D15" s="75">
        <v>3064719.81</v>
      </c>
      <c r="E15" s="75">
        <v>669914.89</v>
      </c>
      <c r="F15" s="75">
        <v>669914.89</v>
      </c>
      <c r="G15" s="75">
        <f t="shared" si="2"/>
        <v>2394804.92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1761256.9300000002</v>
      </c>
      <c r="C18" s="83">
        <f t="shared" si="3"/>
        <v>223620.09</v>
      </c>
      <c r="D18" s="83">
        <f t="shared" si="3"/>
        <v>1984877.02</v>
      </c>
      <c r="E18" s="83">
        <f t="shared" si="3"/>
        <v>308086.31</v>
      </c>
      <c r="F18" s="83">
        <f t="shared" si="3"/>
        <v>308086.31</v>
      </c>
      <c r="G18" s="83">
        <f t="shared" si="3"/>
        <v>1676790.7100000002</v>
      </c>
    </row>
    <row r="19" spans="1:7" x14ac:dyDescent="0.25">
      <c r="A19" s="85" t="s">
        <v>314</v>
      </c>
      <c r="B19" s="75">
        <v>133200</v>
      </c>
      <c r="C19" s="75">
        <v>104957.09</v>
      </c>
      <c r="D19" s="75">
        <v>238157.09</v>
      </c>
      <c r="E19" s="75">
        <v>103993.28</v>
      </c>
      <c r="F19" s="75">
        <v>103993.28</v>
      </c>
      <c r="G19" s="75">
        <f>D19-E19</f>
        <v>134163.81</v>
      </c>
    </row>
    <row r="20" spans="1:7" x14ac:dyDescent="0.25">
      <c r="A20" s="85" t="s">
        <v>315</v>
      </c>
      <c r="B20" s="75">
        <v>899340</v>
      </c>
      <c r="C20" s="75">
        <v>0</v>
      </c>
      <c r="D20" s="75">
        <v>899340</v>
      </c>
      <c r="E20" s="75">
        <v>17214.48</v>
      </c>
      <c r="F20" s="75">
        <v>17214.48</v>
      </c>
      <c r="G20" s="75">
        <f t="shared" ref="G20:G27" si="4">D20-E20</f>
        <v>882125.52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38700</v>
      </c>
      <c r="C22" s="75">
        <v>0</v>
      </c>
      <c r="D22" s="75">
        <v>38700</v>
      </c>
      <c r="E22" s="75">
        <v>10911</v>
      </c>
      <c r="F22" s="75">
        <v>10911</v>
      </c>
      <c r="G22" s="75">
        <f t="shared" si="4"/>
        <v>27789</v>
      </c>
    </row>
    <row r="23" spans="1:7" x14ac:dyDescent="0.25">
      <c r="A23" s="85" t="s">
        <v>318</v>
      </c>
      <c r="B23" s="75">
        <v>30000</v>
      </c>
      <c r="C23" s="75">
        <v>118663</v>
      </c>
      <c r="D23" s="75">
        <v>148663</v>
      </c>
      <c r="E23" s="75">
        <v>7557</v>
      </c>
      <c r="F23" s="75">
        <v>7557</v>
      </c>
      <c r="G23" s="75">
        <f t="shared" si="4"/>
        <v>141106</v>
      </c>
    </row>
    <row r="24" spans="1:7" x14ac:dyDescent="0.25">
      <c r="A24" s="85" t="s">
        <v>319</v>
      </c>
      <c r="B24" s="75">
        <v>627866.93000000005</v>
      </c>
      <c r="C24" s="75">
        <v>0</v>
      </c>
      <c r="D24" s="75">
        <v>627866.93000000005</v>
      </c>
      <c r="E24" s="75">
        <v>160546.04999999999</v>
      </c>
      <c r="F24" s="75">
        <v>160546.04999999999</v>
      </c>
      <c r="G24" s="75">
        <f t="shared" si="4"/>
        <v>467320.88000000006</v>
      </c>
    </row>
    <row r="25" spans="1:7" x14ac:dyDescent="0.25">
      <c r="A25" s="85" t="s">
        <v>320</v>
      </c>
      <c r="B25" s="75">
        <v>2500</v>
      </c>
      <c r="C25" s="75">
        <v>0</v>
      </c>
      <c r="D25" s="75">
        <v>2500</v>
      </c>
      <c r="E25" s="75">
        <v>0</v>
      </c>
      <c r="F25" s="75">
        <v>0</v>
      </c>
      <c r="G25" s="75">
        <f t="shared" si="4"/>
        <v>2500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29650</v>
      </c>
      <c r="C27" s="75">
        <v>0</v>
      </c>
      <c r="D27" s="75">
        <v>29650</v>
      </c>
      <c r="E27" s="75">
        <v>7864.5</v>
      </c>
      <c r="F27" s="75">
        <v>7864.5</v>
      </c>
      <c r="G27" s="75">
        <f t="shared" si="4"/>
        <v>21785.5</v>
      </c>
    </row>
    <row r="28" spans="1:7" x14ac:dyDescent="0.25">
      <c r="A28" s="84" t="s">
        <v>323</v>
      </c>
      <c r="B28" s="83">
        <f t="shared" ref="B28:G28" si="5">SUM(B29:B37)</f>
        <v>1066535.77</v>
      </c>
      <c r="C28" s="83">
        <f t="shared" si="5"/>
        <v>705224.54</v>
      </c>
      <c r="D28" s="83">
        <f t="shared" si="5"/>
        <v>1771760.31</v>
      </c>
      <c r="E28" s="83">
        <f t="shared" si="5"/>
        <v>205108.57</v>
      </c>
      <c r="F28" s="83">
        <f t="shared" si="5"/>
        <v>205108.57</v>
      </c>
      <c r="G28" s="83">
        <f t="shared" si="5"/>
        <v>1566651.74</v>
      </c>
    </row>
    <row r="29" spans="1:7" x14ac:dyDescent="0.25">
      <c r="A29" s="85" t="s">
        <v>324</v>
      </c>
      <c r="B29" s="75">
        <v>145000</v>
      </c>
      <c r="C29" s="75">
        <v>0</v>
      </c>
      <c r="D29" s="75">
        <v>145000</v>
      </c>
      <c r="E29" s="75">
        <v>55063.37</v>
      </c>
      <c r="F29" s="75">
        <v>55063.37</v>
      </c>
      <c r="G29" s="75">
        <f>D29-E29</f>
        <v>89936.63</v>
      </c>
    </row>
    <row r="30" spans="1:7" x14ac:dyDescent="0.25">
      <c r="A30" s="85" t="s">
        <v>325</v>
      </c>
      <c r="B30" s="75">
        <v>26300</v>
      </c>
      <c r="C30" s="75">
        <v>0</v>
      </c>
      <c r="D30" s="75">
        <v>26300</v>
      </c>
      <c r="E30" s="75">
        <v>4060</v>
      </c>
      <c r="F30" s="75">
        <v>4060</v>
      </c>
      <c r="G30" s="75">
        <f t="shared" ref="G30:G37" si="6">D30-E30</f>
        <v>22240</v>
      </c>
    </row>
    <row r="31" spans="1:7" x14ac:dyDescent="0.25">
      <c r="A31" s="85" t="s">
        <v>326</v>
      </c>
      <c r="B31" s="75">
        <v>80000</v>
      </c>
      <c r="C31" s="75">
        <v>124720.31</v>
      </c>
      <c r="D31" s="75">
        <v>204720.31</v>
      </c>
      <c r="E31" s="75">
        <v>0</v>
      </c>
      <c r="F31" s="75">
        <v>0</v>
      </c>
      <c r="G31" s="75">
        <f t="shared" si="6"/>
        <v>204720.31</v>
      </c>
    </row>
    <row r="32" spans="1:7" x14ac:dyDescent="0.25">
      <c r="A32" s="85" t="s">
        <v>327</v>
      </c>
      <c r="B32" s="75">
        <v>139995.76999999999</v>
      </c>
      <c r="C32" s="75">
        <v>-19495.77</v>
      </c>
      <c r="D32" s="75">
        <v>120499.99999999999</v>
      </c>
      <c r="E32" s="75">
        <v>51419.4</v>
      </c>
      <c r="F32" s="75">
        <v>51419.4</v>
      </c>
      <c r="G32" s="75">
        <f t="shared" si="6"/>
        <v>69080.599999999977</v>
      </c>
    </row>
    <row r="33" spans="1:7" ht="14.45" customHeight="1" x14ac:dyDescent="0.25">
      <c r="A33" s="85" t="s">
        <v>328</v>
      </c>
      <c r="B33" s="75">
        <v>118540</v>
      </c>
      <c r="C33" s="75">
        <v>600000</v>
      </c>
      <c r="D33" s="75">
        <v>718540</v>
      </c>
      <c r="E33" s="75">
        <v>50204.7</v>
      </c>
      <c r="F33" s="75">
        <v>50204.7</v>
      </c>
      <c r="G33" s="75">
        <f t="shared" si="6"/>
        <v>668335.30000000005</v>
      </c>
    </row>
    <row r="34" spans="1:7" ht="14.45" customHeight="1" x14ac:dyDescent="0.25">
      <c r="A34" s="85" t="s">
        <v>329</v>
      </c>
      <c r="B34" s="75">
        <v>8000</v>
      </c>
      <c r="C34" s="75">
        <v>0</v>
      </c>
      <c r="D34" s="75">
        <v>8000</v>
      </c>
      <c r="E34" s="75">
        <v>0</v>
      </c>
      <c r="F34" s="75">
        <v>0</v>
      </c>
      <c r="G34" s="75">
        <f t="shared" si="6"/>
        <v>8000</v>
      </c>
    </row>
    <row r="35" spans="1:7" ht="14.45" customHeight="1" x14ac:dyDescent="0.25">
      <c r="A35" s="85" t="s">
        <v>330</v>
      </c>
      <c r="B35" s="75">
        <v>35700</v>
      </c>
      <c r="C35" s="75">
        <v>0</v>
      </c>
      <c r="D35" s="75">
        <v>35700</v>
      </c>
      <c r="E35" s="75">
        <v>15567.1</v>
      </c>
      <c r="F35" s="75">
        <v>15567.1</v>
      </c>
      <c r="G35" s="75">
        <f t="shared" si="6"/>
        <v>20132.900000000001</v>
      </c>
    </row>
    <row r="36" spans="1:7" ht="14.45" customHeight="1" x14ac:dyDescent="0.25">
      <c r="A36" s="85" t="s">
        <v>331</v>
      </c>
      <c r="B36" s="75">
        <v>351000</v>
      </c>
      <c r="C36" s="75">
        <v>0</v>
      </c>
      <c r="D36" s="75">
        <v>351000</v>
      </c>
      <c r="E36" s="75">
        <v>6080</v>
      </c>
      <c r="F36" s="75">
        <v>6080</v>
      </c>
      <c r="G36" s="75">
        <f t="shared" si="6"/>
        <v>344920</v>
      </c>
    </row>
    <row r="37" spans="1:7" ht="14.45" customHeight="1" x14ac:dyDescent="0.25">
      <c r="A37" s="85" t="s">
        <v>332</v>
      </c>
      <c r="B37" s="75">
        <v>162000</v>
      </c>
      <c r="C37" s="75">
        <v>0</v>
      </c>
      <c r="D37" s="75">
        <v>162000</v>
      </c>
      <c r="E37" s="75">
        <v>22714</v>
      </c>
      <c r="F37" s="75">
        <v>22714</v>
      </c>
      <c r="G37" s="75">
        <f t="shared" si="6"/>
        <v>139286</v>
      </c>
    </row>
    <row r="38" spans="1:7" x14ac:dyDescent="0.25">
      <c r="A38" s="84" t="s">
        <v>333</v>
      </c>
      <c r="B38" s="83">
        <f t="shared" ref="B38:G38" si="7">SUM(B39:B47)</f>
        <v>377423.1</v>
      </c>
      <c r="C38" s="83">
        <f t="shared" si="7"/>
        <v>319307.65000000002</v>
      </c>
      <c r="D38" s="83">
        <f t="shared" si="7"/>
        <v>696730.75</v>
      </c>
      <c r="E38" s="83">
        <f t="shared" si="7"/>
        <v>211113.44</v>
      </c>
      <c r="F38" s="83">
        <f t="shared" si="7"/>
        <v>211113.44</v>
      </c>
      <c r="G38" s="83">
        <f t="shared" si="7"/>
        <v>485617.31000000006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222405.89</v>
      </c>
      <c r="C42" s="75">
        <v>200000</v>
      </c>
      <c r="D42" s="75">
        <v>422405.89</v>
      </c>
      <c r="E42" s="75">
        <v>148900.71</v>
      </c>
      <c r="F42" s="75">
        <v>148900.71</v>
      </c>
      <c r="G42" s="75">
        <f t="shared" si="8"/>
        <v>273505.18000000005</v>
      </c>
    </row>
    <row r="43" spans="1:7" x14ac:dyDescent="0.25">
      <c r="A43" s="85" t="s">
        <v>338</v>
      </c>
      <c r="B43" s="75">
        <v>155017.21</v>
      </c>
      <c r="C43" s="75">
        <v>119307.65</v>
      </c>
      <c r="D43" s="75">
        <v>274324.86</v>
      </c>
      <c r="E43" s="75">
        <v>62212.73</v>
      </c>
      <c r="F43" s="75">
        <v>62212.73</v>
      </c>
      <c r="G43" s="75">
        <f t="shared" si="8"/>
        <v>212112.12999999998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70200</v>
      </c>
      <c r="C48" s="83">
        <f t="shared" si="9"/>
        <v>359839.93</v>
      </c>
      <c r="D48" s="83">
        <f t="shared" si="9"/>
        <v>430039.93</v>
      </c>
      <c r="E48" s="83">
        <f t="shared" si="9"/>
        <v>37511.980000000003</v>
      </c>
      <c r="F48" s="83">
        <f t="shared" si="9"/>
        <v>37511.980000000003</v>
      </c>
      <c r="G48" s="83">
        <f t="shared" si="9"/>
        <v>392527.94999999995</v>
      </c>
    </row>
    <row r="49" spans="1:7" x14ac:dyDescent="0.25">
      <c r="A49" s="85" t="s">
        <v>344</v>
      </c>
      <c r="B49" s="75">
        <v>26000</v>
      </c>
      <c r="C49" s="75">
        <v>128285.93</v>
      </c>
      <c r="D49" s="75">
        <v>154285.93</v>
      </c>
      <c r="E49" s="75">
        <v>35711.980000000003</v>
      </c>
      <c r="F49" s="75">
        <v>35711.980000000003</v>
      </c>
      <c r="G49" s="75">
        <f>D49-E49</f>
        <v>118573.94999999998</v>
      </c>
    </row>
    <row r="50" spans="1:7" x14ac:dyDescent="0.25">
      <c r="A50" s="85" t="s">
        <v>345</v>
      </c>
      <c r="B50" s="75">
        <v>4200</v>
      </c>
      <c r="C50" s="75">
        <v>0</v>
      </c>
      <c r="D50" s="75">
        <v>4200</v>
      </c>
      <c r="E50" s="75">
        <v>1800</v>
      </c>
      <c r="F50" s="75">
        <v>1800</v>
      </c>
      <c r="G50" s="75">
        <f t="shared" ref="G50:G57" si="10">D50-E50</f>
        <v>2400</v>
      </c>
    </row>
    <row r="51" spans="1:7" x14ac:dyDescent="0.25">
      <c r="A51" s="85" t="s">
        <v>346</v>
      </c>
      <c r="B51" s="75">
        <v>34000</v>
      </c>
      <c r="C51" s="75">
        <v>231554</v>
      </c>
      <c r="D51" s="75">
        <v>265554</v>
      </c>
      <c r="E51" s="75">
        <v>0</v>
      </c>
      <c r="F51" s="75">
        <v>0</v>
      </c>
      <c r="G51" s="75">
        <f t="shared" si="10"/>
        <v>265554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6000</v>
      </c>
      <c r="C54" s="75">
        <v>0</v>
      </c>
      <c r="D54" s="75">
        <v>6000</v>
      </c>
      <c r="E54" s="75">
        <v>0</v>
      </c>
      <c r="F54" s="75">
        <v>0</v>
      </c>
      <c r="G54" s="75">
        <f t="shared" si="10"/>
        <v>6000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12860791.659999998</v>
      </c>
      <c r="C159" s="90">
        <f t="shared" si="37"/>
        <v>1383460.02</v>
      </c>
      <c r="D159" s="90">
        <f t="shared" si="37"/>
        <v>14244251.68</v>
      </c>
      <c r="E159" s="90">
        <f t="shared" si="37"/>
        <v>2747669.5799999996</v>
      </c>
      <c r="F159" s="90">
        <f t="shared" si="37"/>
        <v>2747669.5799999996</v>
      </c>
      <c r="G159" s="90">
        <f t="shared" si="37"/>
        <v>11496582.100000001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47 B38:F38 G49:G57 B48:F48 B59:G61 B58:F58 B63:G70 B62:F62 B71:F92 B94:F159 B93:C93 E93:F93 G11:G17 G39:G46 G4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3" t="s">
        <v>380</v>
      </c>
      <c r="B1" s="254"/>
      <c r="C1" s="254"/>
      <c r="D1" s="254"/>
      <c r="E1" s="254"/>
      <c r="F1" s="254"/>
      <c r="G1" s="255"/>
    </row>
    <row r="2" spans="1:7" ht="15" customHeight="1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48" t="s">
        <v>4</v>
      </c>
      <c r="B7" s="250" t="s">
        <v>298</v>
      </c>
      <c r="C7" s="250"/>
      <c r="D7" s="250"/>
      <c r="E7" s="250"/>
      <c r="F7" s="250"/>
      <c r="G7" s="252" t="s">
        <v>299</v>
      </c>
    </row>
    <row r="8" spans="1:7" ht="30" x14ac:dyDescent="0.25">
      <c r="A8" s="24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51"/>
    </row>
    <row r="9" spans="1:7" ht="15.75" customHeight="1" x14ac:dyDescent="0.25">
      <c r="A9" s="26" t="s">
        <v>382</v>
      </c>
      <c r="B9" s="30">
        <f>SUM(B10:B17)</f>
        <v>12860791.66</v>
      </c>
      <c r="C9" s="30">
        <f t="shared" ref="C9:G9" si="0">SUM(C10:C17)</f>
        <v>1383460.02</v>
      </c>
      <c r="D9" s="30">
        <f t="shared" si="0"/>
        <v>14244251.68</v>
      </c>
      <c r="E9" s="30">
        <f t="shared" si="0"/>
        <v>2747669.58</v>
      </c>
      <c r="F9" s="30">
        <f t="shared" si="0"/>
        <v>2747669.58</v>
      </c>
      <c r="G9" s="30">
        <f t="shared" si="0"/>
        <v>11496582.1</v>
      </c>
    </row>
    <row r="10" spans="1:7" x14ac:dyDescent="0.25">
      <c r="A10" s="63" t="s">
        <v>383</v>
      </c>
      <c r="B10" s="75">
        <v>12860791.66</v>
      </c>
      <c r="C10" s="75">
        <v>1383460.02</v>
      </c>
      <c r="D10" s="75">
        <v>14244251.68</v>
      </c>
      <c r="E10" s="75">
        <v>2747669.58</v>
      </c>
      <c r="F10" s="75">
        <v>2747669.58</v>
      </c>
      <c r="G10" s="75">
        <v>11496582.1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12860791.66</v>
      </c>
      <c r="C29" s="4">
        <f t="shared" ref="C29:G29" si="2">SUM(C19,C9)</f>
        <v>1383460.02</v>
      </c>
      <c r="D29" s="4">
        <f t="shared" si="2"/>
        <v>14244251.68</v>
      </c>
      <c r="E29" s="4">
        <f t="shared" si="2"/>
        <v>2747669.58</v>
      </c>
      <c r="F29" s="4">
        <f t="shared" si="2"/>
        <v>2747669.58</v>
      </c>
      <c r="G29" s="4">
        <f t="shared" si="2"/>
        <v>11496582.1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25" sqref="G2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392</v>
      </c>
      <c r="B1" s="260"/>
      <c r="C1" s="260"/>
      <c r="D1" s="260"/>
      <c r="E1" s="260"/>
      <c r="F1" s="260"/>
      <c r="G1" s="260"/>
    </row>
    <row r="2" spans="1:7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48" t="s">
        <v>4</v>
      </c>
      <c r="B7" s="256" t="s">
        <v>298</v>
      </c>
      <c r="C7" s="257"/>
      <c r="D7" s="257"/>
      <c r="E7" s="257"/>
      <c r="F7" s="258"/>
      <c r="G7" s="252" t="s">
        <v>395</v>
      </c>
    </row>
    <row r="8" spans="1:7" ht="30" x14ac:dyDescent="0.25">
      <c r="A8" s="24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51"/>
    </row>
    <row r="9" spans="1:7" ht="16.5" customHeight="1" x14ac:dyDescent="0.25">
      <c r="A9" s="26" t="s">
        <v>397</v>
      </c>
      <c r="B9" s="30">
        <f>SUM(B10,B19,B27,B37)</f>
        <v>12860791.66</v>
      </c>
      <c r="C9" s="30">
        <f t="shared" ref="C9:G9" si="0">SUM(C10,C19,C27,C37)</f>
        <v>1383460.02</v>
      </c>
      <c r="D9" s="30">
        <f t="shared" si="0"/>
        <v>14244251.68</v>
      </c>
      <c r="E9" s="30">
        <f t="shared" si="0"/>
        <v>2747669.58</v>
      </c>
      <c r="F9" s="30">
        <f t="shared" si="0"/>
        <v>2747669.58</v>
      </c>
      <c r="G9" s="30">
        <f t="shared" si="0"/>
        <v>11496582.1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12860791.66</v>
      </c>
      <c r="C19" s="47">
        <f t="shared" ref="C19:G19" si="2">SUM(C20:C26)</f>
        <v>1383460.02</v>
      </c>
      <c r="D19" s="47">
        <f t="shared" si="2"/>
        <v>14244251.68</v>
      </c>
      <c r="E19" s="47">
        <f t="shared" si="2"/>
        <v>2747669.58</v>
      </c>
      <c r="F19" s="47">
        <f t="shared" si="2"/>
        <v>2747669.58</v>
      </c>
      <c r="G19" s="47">
        <f t="shared" si="2"/>
        <v>11496582.1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12860791.66</v>
      </c>
      <c r="C25" s="47">
        <v>1383460.02</v>
      </c>
      <c r="D25" s="47">
        <v>14244251.68</v>
      </c>
      <c r="E25" s="47">
        <v>2747669.58</v>
      </c>
      <c r="F25" s="47">
        <v>2747669.58</v>
      </c>
      <c r="G25" s="47">
        <v>11496582.1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12860791.66</v>
      </c>
      <c r="C77" s="4">
        <f t="shared" ref="C77:G77" si="10">C43+C9</f>
        <v>1383460.02</v>
      </c>
      <c r="D77" s="4">
        <f t="shared" si="10"/>
        <v>14244251.68</v>
      </c>
      <c r="E77" s="4">
        <f t="shared" si="10"/>
        <v>2747669.58</v>
      </c>
      <c r="F77" s="4">
        <f t="shared" si="10"/>
        <v>2747669.58</v>
      </c>
      <c r="G77" s="4">
        <f t="shared" si="10"/>
        <v>11496582.1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10" sqref="F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3" t="s">
        <v>431</v>
      </c>
      <c r="B1" s="245"/>
      <c r="C1" s="245"/>
      <c r="D1" s="245"/>
      <c r="E1" s="245"/>
      <c r="F1" s="245"/>
      <c r="G1" s="246"/>
    </row>
    <row r="2" spans="1:7" x14ac:dyDescent="0.25">
      <c r="A2" s="110" t="str">
        <f>'Formato 1'!A2</f>
        <v>Sistema para el Desarrollo Integral de la Familia del Municipio de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48" t="s">
        <v>433</v>
      </c>
      <c r="B7" s="251" t="s">
        <v>298</v>
      </c>
      <c r="C7" s="251"/>
      <c r="D7" s="251"/>
      <c r="E7" s="251"/>
      <c r="F7" s="251"/>
      <c r="G7" s="251" t="s">
        <v>299</v>
      </c>
    </row>
    <row r="8" spans="1:7" ht="30" x14ac:dyDescent="0.25">
      <c r="A8" s="24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61"/>
    </row>
    <row r="9" spans="1:7" ht="15.75" customHeight="1" x14ac:dyDescent="0.25">
      <c r="A9" s="26" t="s">
        <v>434</v>
      </c>
      <c r="B9" s="119">
        <f>SUM(B10,B11,B12,B15,B16,B19)</f>
        <v>9585375.8599999994</v>
      </c>
      <c r="C9" s="119">
        <f t="shared" ref="C9:G9" si="0">SUM(C10,C11,C12,C15,C16,C19)</f>
        <v>-224532.19</v>
      </c>
      <c r="D9" s="119">
        <f t="shared" si="0"/>
        <v>9360843.6699999999</v>
      </c>
      <c r="E9" s="119">
        <f t="shared" si="0"/>
        <v>1985849.28</v>
      </c>
      <c r="F9" s="119">
        <f t="shared" si="0"/>
        <v>1985849.28</v>
      </c>
      <c r="G9" s="119">
        <f t="shared" si="0"/>
        <v>7374994.3899999997</v>
      </c>
    </row>
    <row r="10" spans="1:7" x14ac:dyDescent="0.25">
      <c r="A10" s="58" t="s">
        <v>435</v>
      </c>
      <c r="B10" s="75">
        <v>9585375.8599999994</v>
      </c>
      <c r="C10" s="75">
        <v>-224532.19</v>
      </c>
      <c r="D10" s="75">
        <v>9360843.6699999999</v>
      </c>
      <c r="E10" s="75">
        <v>1985849.28</v>
      </c>
      <c r="F10" s="75">
        <v>1985849.28</v>
      </c>
      <c r="G10" s="76">
        <f>D10-E10</f>
        <v>7374994.3899999997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9585375.8599999994</v>
      </c>
      <c r="C33" s="119">
        <f t="shared" ref="C33:G33" si="8">C21+C9</f>
        <v>-224532.19</v>
      </c>
      <c r="D33" s="119">
        <f t="shared" si="8"/>
        <v>9360843.6699999999</v>
      </c>
      <c r="E33" s="119">
        <f t="shared" si="8"/>
        <v>1985849.28</v>
      </c>
      <c r="F33" s="119">
        <f t="shared" si="8"/>
        <v>1985849.28</v>
      </c>
      <c r="G33" s="119">
        <f t="shared" si="8"/>
        <v>7374994.3899999997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F1</vt:lpstr>
      <vt:lpstr>F2</vt:lpstr>
      <vt:lpstr>F3</vt:lpstr>
      <vt:lpstr>F4</vt:lpstr>
      <vt:lpstr>F5</vt:lpstr>
      <vt:lpstr>F6</vt:lpstr>
      <vt:lpstr>F6A</vt:lpstr>
      <vt:lpstr>F6B</vt:lpstr>
      <vt:lpstr>F6C</vt:lpstr>
      <vt:lpstr>F6D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areacontabledif23@gmail.com</cp:lastModifiedBy>
  <cp:revision/>
  <cp:lastPrinted>2024-03-20T14:35:03Z</cp:lastPrinted>
  <dcterms:created xsi:type="dcterms:W3CDTF">2023-03-16T22:14:51Z</dcterms:created>
  <dcterms:modified xsi:type="dcterms:W3CDTF">2025-01-25T19:22:19Z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