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062344B5-A564-410C-82FD-73140C9B219A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58" i="62" l="1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B48" i="65" l="1"/>
  <c r="B37" i="65"/>
  <c r="B50" i="65"/>
  <c r="B39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<sst xmlns="http://schemas.openxmlformats.org/spreadsheetml/2006/main" count="984" uniqueCount="674">
  <si>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</si>
  <si>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</si>
  <si>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</si>
  <si>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</si>
  <si>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</si>
  <si>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</si>
  <si>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</si>
  <si>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</si>
  <si>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</si>
  <si>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</si>
  <si>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</si>
  <si>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</si>
  <si>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</si>
  <si>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</si>
  <si>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</si>
  <si>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</si>
  <si>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</si>
  <si>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</si>
  <si>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</si>
  <si>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</si>
  <si>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</si>
  <si>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</si>
  <si>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</si>
  <si>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</si>
  <si>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</si>
  <si>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</si>
  <si>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</si>
  <si>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</si>
  <si>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</si>
  <si>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</si>
  <si>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</si>
  <si>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</si>
  <si>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</si>
  <si>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</si>
  <si>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</si>
  <si>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</si>
  <si>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</si>
  <si>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</si>
  <si>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</si>
  <si>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</si>
  <si>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</si>
  <si>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</si>
  <si>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</si>
  <si>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</si>
  <si>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</si>
  <si>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</si>
  <si>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</si>
  <si>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</si>
  <si>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</si>
  <si>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</si>
  <si>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</si>
  <si>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</si>
  <si>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</si>
  <si>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</si>
  <si>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</si>
  <si>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</si>
  <si>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</si>
  <si>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</si>
  <si>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</si>
  <si>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</si>
  <si>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</si>
  <si>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</si>
  <si>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</si>
  <si>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</si>
  <si>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</si>
  <si>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</si>
  <si>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</si>
  <si>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</si>
  <si>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</si>
  <si>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</si>
  <si>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</si>
  <si>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</si>
  <si>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</si>
  <si>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</si>
  <si>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</si>
  <si>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</si>
  <si>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</si>
  <si>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</si>
  <si>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</si>
  <si>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</si>
  <si>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</si>
  <si>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</si>
  <si>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</si>
  <si>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</si>
  <si>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</si>
  <si>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</si>
  <si>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</si>
  <si>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</si>
  <si>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</si>
  <si>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</si>
  <si>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</si>
  <si>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</si>
  <si>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</si>
  <si>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</si>
  <si>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</si>
  <si>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</si>
  <si>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</si>
  <si>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</si>
  <si>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</si>
  <si>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</si>
  <si>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</si>
  <si>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</si>
  <si>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</si>
  <si>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</si>
  <si>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</si>
  <si>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</si>
  <si>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</si>
  <si>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</si>
  <si>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</si>
  <si>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</si>
  <si>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</si>
  <si>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</si>
  <si>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</si>
  <si>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</si>
  <si>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</si>
  <si>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</si>
  <si>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</si>
  <si>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</si>
  <si>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</si>
  <si>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</si>
  <si>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</si>
  <si>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</si>
  <si>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</si>
  <si>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</si>
  <si>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</si>
  <si>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</si>
  <si>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</si>
  <si>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</si>
  <si>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</si>
  <si>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</si>
  <si>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</si>
  <si>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</si>
  <si>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</si>
  <si>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</si>
  <si>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</si>
  <si>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</si>
  <si>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</si>
  <si>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</si>
  <si>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</si>
  <si>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</si>
  <si>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</si>
  <si>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</si>
  <si>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</si>
  <si>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</si>
  <si>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</si>
  <si>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</si>
  <si>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</si>
  <si>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</si>
  <si>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</si>
  <si>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</si>
  <si>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</si>
  <si>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</si>
  <si>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</si>
  <si>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</si>
  <si>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</si>
  <si>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</si>
  <si>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</si>
  <si>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</si>
  <si>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</si>
  <si>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</si>
  <si>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</si>
  <si>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</si>
  <si>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</si>
  <si>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</si>
  <si>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</si>
  <si>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</si>
  <si>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</si>
  <si>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</si>
  <si>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</si>
  <si>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</si>
  <si>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</si>
  <si>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</si>
  <si>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</si>
  <si>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</si>
  <si>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</si>
  <si>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</si>
  <si>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</si>
  <si>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</si>
  <si>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</si>
  <si>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</si>
  <si>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</si>
  <si>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</si>
  <si>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</si>
  <si>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</si>
  <si>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</si>
  <si>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</si>
  <si>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</si>
  <si>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</si>
  <si>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</si>
  <si>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</si>
  <si>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</si>
  <si>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</si>
  <si>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</si>
  <si>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</si>
  <si>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</si>
  <si>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</si>
  <si>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</si>
  <si>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</si>
  <si>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</si>
  <si>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</si>
  <si>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</si>
  <si>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</si>
  <si>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</si>
  <si>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</si>
  <si>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</si>
  <si>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</si>
  <si>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</si>
  <si>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</si>
  <si>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</si>
  <si>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</si>
  <si>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</si>
  <si>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</si>
  <si>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</si>
  <si>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</si>
  <si>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</si>
  <si>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</si>
  <si>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</si>
  <si>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</si>
  <si>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</si>
  <si>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</si>
  <si>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</si>
  <si>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</si>
  <si>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</si>
  <si>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</si>
  <si>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</si>
  <si>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</si>
  <si>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</si>
  <si>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</si>
  <si>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</si>
  <si>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</si>
  <si>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</si>
  <si>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</si>
  <si>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</si>
  <si>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</si>
  <si>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</si>
  <si>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</si>
  <si>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</si>
  <si>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</si>
  <si>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</si>
  <si>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</si>
  <si>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</si>
  <si>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</si>
  <si>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</si>
  <si>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</si>
  <si>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</si>
  <si>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</si>
  <si>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</si>
  <si>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</si>
  <si>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</si>
  <si>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</si>
  <si>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</si>
  <si>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</si>
  <si>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</si>
  <si>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</si>
  <si>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</si>
  <si>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</si>
  <si>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</si>
  <si>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</si>
  <si>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</si>
  <si>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</si>
  <si>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</si>
  <si>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</si>
  <si>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</si>
  <si>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</si>
  <si>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</si>
  <si>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</si>
  <si>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</si>
  <si>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</si>
  <si>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</si>
  <si>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</si>
  <si>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</si>
  <si>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</si>
  <si>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</si>
  <si>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</si>
  <si>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</si>
  <si>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</si>
  <si>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</si>
  <si>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</si>
  <si>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</si>
  <si>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</si>
  <si>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</si>
  <si>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</si>
  <si>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</si>
  <si>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</si>
  <si>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</si>
  <si>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</si>
  <si>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</si>
  <si>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</si>
  <si>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</si>
  <si>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</si>
  <si>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</si>
  <si>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</si>
  <si>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</si>
  <si>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</si>
  <si>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</si>
  <si>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</si>
  <si>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</si>
  <si>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</si>
  <si>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</si>
  <si>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</si>
  <si>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</si>
  <si>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</si>
  <si>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</si>
  <si>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</si>
  <si>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</si>
  <si>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</si>
  <si>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</si>
  <si>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</si>
  <si>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</si>
  <si>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</si>
  <si>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</si>
  <si>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</si>
  <si>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</si>
  <si>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</si>
  <si>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</si>
  <si>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</si>
  <si>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</si>
  <si>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</si>
  <si>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</si>
  <si>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</si>
  <si>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</si>
  <si>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</si>
  <si>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</si>
  <si>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</si>
  <si>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</si>
  <si>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</si>
  <si>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</si>
  <si>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</si>
  <si>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</si>
  <si>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</si>
  <si>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</si>
  <si>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</si>
  <si>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</si>
  <si>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</si>
  <si>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</si>
  <si>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</si>
  <si>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</si>
  <si>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</si>
  <si>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</si>
  <si>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</si>
  <si>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</si>
  <si>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</si>
  <si>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</si>
  <si>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</si>
  <si>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</si>
  <si>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</si>
  <si>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</si>
  <si>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</si>
  <si>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</si>
  <si>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</si>
  <si>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</si>
  <si>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</si>
  <si>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</si>
  <si>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</si>
  <si>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</si>
  <si>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</si>
  <si>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</si>
  <si>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</si>
  <si>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</si>
  <si>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</si>
  <si>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</si>
  <si>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</si>
  <si>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</si>
  <si>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</si>
  <si>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</si>
  <si>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</si>
  <si>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</si>
  <si>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</si>
  <si>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</si>
  <si>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</si>
  <si>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</si>
  <si>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</si>
  <si>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</si>
  <si>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</si>
  <si>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</si>
  <si>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</si>
  <si>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</si>
  <si>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</si>
  <si>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</si>
  <si>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</si>
  <si>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</si>
  <si>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</si>
  <si>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</si>
  <si>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</si>
  <si>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</si>
  <si>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</si>
  <si>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</si>
  <si>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</si>
  <si>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</si>
  <si>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</si>
  <si>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</si>
  <si>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</si>
  <si>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</si>
  <si>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</si>
  <si>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</si>
  <si>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</si>
  <si>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</si>
  <si>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</si>
  <si>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</si>
  <si>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</si>
  <si>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</si>
  <si>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</si>
  <si>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</si>
  <si>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</si>
  <si>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</si>
  <si>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</si>
  <si>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</si>
  <si>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</si>
  <si>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</si>
  <si>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</si>
  <si>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</si>
  <si>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</si>
  <si>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</si>
  <si>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</si>
  <si>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</si>
  <si>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</si>
  <si>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</si>
  <si>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</si>
  <si>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</si>
  <si>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</si>
  <si>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</si>
  <si>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</si>
  <si>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</si>
  <si>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</si>
  <si>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</si>
  <si>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</si>
  <si>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</si>
  <si>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</si>
  <si>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</si>
  <si>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</si>
  <si>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</si>
  <si>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</si>
  <si>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</si>
  <si>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</si>
  <si>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</si>
  <si>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</si>
  <si>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</si>
  <si>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</si>
  <si>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</si>
  <si>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</si>
  <si>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</si>
  <si>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</si>
  <si>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</si>
  <si>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</si>
  <si>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</si>
  <si>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</si>
  <si>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</si>
  <si>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</si>
  <si>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</si>
  <si>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</si>
  <si>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</si>
  <si>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</si>
  <si>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</si>
  <si>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</si>
  <si>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</si>
  <si>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</si>
  <si>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</si>
  <si>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</si>
  <si>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</si>
  <si>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</si>
  <si>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</si>
  <si>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</si>
  <si>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</si>
  <si>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</si>
  <si>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</si>
  <si>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</si>
  <si>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</si>
  <si>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</si>
  <si>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</si>
  <si>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</si>
  <si>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</si>
  <si>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</si>
  <si>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</si>
  <si>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</si>
  <si>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</si>
  <si>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</si>
  <si>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</si>
  <si>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</si>
  <si>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</si>
  <si>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</si>
  <si>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</si>
  <si>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</si>
  <si>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</si>
  <si>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</si>
  <si>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</si>
  <si>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</si>
  <si>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</si>
  <si>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</si>
  <si>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</si>
  <si>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</si>
  <si>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</si>
  <si>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</si>
  <si>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</si>
  <si>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</si>
  <si>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</si>
  <si>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</si>
  <si>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</si>
  <si>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</si>
  <si>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</si>
  <si>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</si>
  <si>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</si>
  <si>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</si>
  <si>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</si>
  <si>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</si>
  <si>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</si>
  <si>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</si>
  <si>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</si>
  <si>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</si>
  <si>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</si>
  <si>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</si>
  <si>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</si>
  <si>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</si>
  <si>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</si>
  <si>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</si>
  <si>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</si>
  <si>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</si>
  <si>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</si>
  <si>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</si>
  <si>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</si>
  <si>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</si>
  <si>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</si>
  <si>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</si>
  <si>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</si>
  <si>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</si>
  <si>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</si>
  <si>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</si>
  <si>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</si>
  <si>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</si>
  <si>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</si>
  <si>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</si>
  <si>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</si>
  <si>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</si>
  <si>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</si>
  <si>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</si>
  <si>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</si>
  <si>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</si>
  <si>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</si>
  <si>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</si>
  <si>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</si>
  <si>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</si>
  <si>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</si>
  <si>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</si>
  <si>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</si>
  <si>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</si>
  <si>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</si>
  <si>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</si>
  <si>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</si>
  <si>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</si>
  <si>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</si>
  <si>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</si>
  <si>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</si>
  <si>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</si>
  <si>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</si>
  <si>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</si>
  <si>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</si>
  <si>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</si>
  <si>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</si>
  <si>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</si>
  <si>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</si>
  <si>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</si>
  <si>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</si>
  <si>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</si>
  <si>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</si>
  <si>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</si>
  <si>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</si>
  <si>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</si>
  <si>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</si>
  <si>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</si>
  <si>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</si>
  <si>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</si>
  <si>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</si>
  <si>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</si>
  <si>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</si>
  <si>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</si>
  <si>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</si>
  <si>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</si>
  <si>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</si>
  <si>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</si>
  <si>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</si>
  <si>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</si>
  <si>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</si>
  <si>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</si>
  <si>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</si>
  <si>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</si>
  <si>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</si>
  <si>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</si>
  <si>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</si>
  <si>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</si>
  <si>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</si>
  <si>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</si>
  <si>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</si>
  <si>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</si>
  <si>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</si>
  <si>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</si>
  <si>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</si>
  <si>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</si>
  <si>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</si>
  <si>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</si>
  <si>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</si>
  <si>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</si>
  <si>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</si>
  <si>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</si>
  <si>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</si>
  <si>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</si>
  <si>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</si>
  <si>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</si>
  <si>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</si>
  <si>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</si>
  <si>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</si>
  <si>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</si>
  <si>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</si>
  <si>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</si>
  <si>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</si>
  <si>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</si>
  <si>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</si>
  <si>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</si>
  <si>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</si>
  <si>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</si>
  <si>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</si>
  <si>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</si>
  <si>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</si>
  <si>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</si>
  <si>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</si>
  <si>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</si>
  <si>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</si>
  <si>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</si>
  <si>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</si>
  <si>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</si>
  <si>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</si>
  <si>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</si>
  <si>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</si>
  <si>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</si>
  <si>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</si>
  <si>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</si>
  <si>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</si>
  <si>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</si>
  <si>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</si>
  <si>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</si>
  <si>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</si>
  <si>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</si>
  <si>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</si>
  <si>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</si>
  <si>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</si>
  <si>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</si>
  <si>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</si>
  <si>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</si>
  <si>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</si>
  <si>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</si>
  <si>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</si>
  <si>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</si>
  <si>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</si>
  <si>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</si>
  <si>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</si>
  <si>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</si>
  <si>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</si>
  <si>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</si>
  <si>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</si>
  <si>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</si>
  <si>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</si>
  <si>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</si>
  <si>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</si>
  <si>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</si>
  <si>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</si>
  <si>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</si>
  <si>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</si>
  <si>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</si>
  <si>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</si>
  <si>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Patronato de Feria Moroleón, Gto.</t>
  </si>
  <si>
    <t>Correspondiente del 1 de Enero 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</si>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</sst>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3" fillId="0" borderId="0" xfId="3" applyFont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tabSelected="1" zoomScaleNormal="100" zoomScaleSheetLayoutView="100" workbookViewId="0">
      <pane ySplit="5" topLeftCell="A33" activePane="bottomLeft" state="frozen"/>
      <selection activeCell="A14" sqref="A14:B14"/>
      <selection pane="bottomLeft" activeCell="E49" sqref="E49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9" t="s">
        <v>667</v>
      </c>
      <c r="B1" s="159"/>
      <c r="C1" s="17"/>
      <c r="D1" s="14" t="s">
        <v>601</v>
      </c>
      <c r="E1" s="15">
        <v>2024</v>
      </c>
    </row>
    <row r="2" spans="1:5" ht="18.95" customHeight="1" x14ac:dyDescent="0.2">
      <c r="A2" s="160" t="s">
        <v>600</v>
      </c>
      <c r="B2" s="160"/>
      <c r="C2" s="36"/>
      <c r="D2" s="14" t="s">
        <v>602</v>
      </c>
      <c r="E2" s="17" t="s">
        <v>607</v>
      </c>
    </row>
    <row r="3" spans="1:5" ht="18.95" customHeight="1" x14ac:dyDescent="0.2">
      <c r="A3" s="159" t="s">
        <v>668</v>
      </c>
      <c r="B3" s="159"/>
      <c r="C3" s="17"/>
      <c r="D3" s="14" t="s">
        <v>603</v>
      </c>
      <c r="E3" s="15">
        <v>1</v>
      </c>
    </row>
    <row r="4" spans="1:5" ht="18.95" customHeight="1" x14ac:dyDescent="0.2">
      <c r="A4" s="159" t="s">
        <v>622</v>
      </c>
      <c r="B4" s="159"/>
      <c r="C4" s="159"/>
      <c r="D4" s="159"/>
      <c r="E4" s="159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623</v>
      </c>
    </row>
    <row r="41" spans="1:3" ht="12" thickBot="1" x14ac:dyDescent="0.25">
      <c r="A41" s="11"/>
      <c r="B41" s="12"/>
    </row>
    <row r="44" spans="1:3" x14ac:dyDescent="0.2">
      <c r="B44" s="4" t="s">
        <v>624</v>
      </c>
    </row>
    <row r="45" spans="1:3" x14ac:dyDescent="0.2">
      <c r="B45" s="158" t="s">
        <v>669</v>
      </c>
      <c r="C45" s="158" t="s">
        <v>670</v>
      </c>
    </row>
    <row r="46" spans="1:3" x14ac:dyDescent="0.2">
      <c r="B46" s="158" t="s">
        <v>671</v>
      </c>
      <c r="C46" s="158"/>
    </row>
    <row r="47" spans="1:3" x14ac:dyDescent="0.2">
      <c r="B47" s="158"/>
      <c r="C47" s="158"/>
    </row>
    <row r="48" spans="1:3" x14ac:dyDescent="0.2">
      <c r="B48" s="158"/>
      <c r="C48" s="158"/>
    </row>
    <row r="49" spans="2:3" ht="45" x14ac:dyDescent="0.2">
      <c r="B49" s="158" t="s">
        <v>672</v>
      </c>
      <c r="C49" s="158" t="s">
        <v>673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7"/>
  <sheetViews>
    <sheetView showGridLines="0" workbookViewId="0">
      <selection activeCell="B23" sqref="B23:C27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4" t="s">
        <v>667</v>
      </c>
      <c r="B1" s="165"/>
      <c r="C1" s="166"/>
    </row>
    <row r="2" spans="1:3" s="37" customFormat="1" ht="18" customHeight="1" x14ac:dyDescent="0.25">
      <c r="A2" s="167" t="s">
        <v>612</v>
      </c>
      <c r="B2" s="168"/>
      <c r="C2" s="169"/>
    </row>
    <row r="3" spans="1:3" s="37" customFormat="1" ht="18" customHeight="1" x14ac:dyDescent="0.25">
      <c r="A3" s="167" t="s">
        <v>668</v>
      </c>
      <c r="B3" s="168"/>
      <c r="C3" s="169"/>
    </row>
    <row r="4" spans="1:3" s="39" customFormat="1" ht="18" customHeight="1" x14ac:dyDescent="0.2">
      <c r="A4" s="170" t="s">
        <v>613</v>
      </c>
      <c r="B4" s="171"/>
      <c r="C4" s="172"/>
    </row>
    <row r="5" spans="1:3" x14ac:dyDescent="0.2">
      <c r="A5" s="54" t="s">
        <v>520</v>
      </c>
      <c r="B5" s="54"/>
      <c r="C5" s="130">
        <v>15000603.25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3" x14ac:dyDescent="0.2">
      <c r="A17" s="66">
        <v>3.2</v>
      </c>
      <c r="B17" s="59" t="s">
        <v>529</v>
      </c>
      <c r="C17" s="132">
        <v>0</v>
      </c>
    </row>
    <row r="18" spans="1:3" x14ac:dyDescent="0.2">
      <c r="A18" s="66">
        <v>3.3</v>
      </c>
      <c r="B18" s="61" t="s">
        <v>530</v>
      </c>
      <c r="C18" s="133">
        <v>0</v>
      </c>
    </row>
    <row r="19" spans="1:3" x14ac:dyDescent="0.2">
      <c r="A19" s="55"/>
      <c r="B19" s="67"/>
      <c r="C19" s="68"/>
    </row>
    <row r="20" spans="1:3" x14ac:dyDescent="0.2">
      <c r="A20" s="69" t="s">
        <v>659</v>
      </c>
      <c r="B20" s="69"/>
      <c r="C20" s="130">
        <f>C5+C7-C15</f>
        <v>15000603.25</v>
      </c>
    </row>
    <row r="22" spans="1:3" x14ac:dyDescent="0.2">
      <c r="B22" s="38" t="s">
        <v>624</v>
      </c>
    </row>
    <row r="23" spans="1:3" x14ac:dyDescent="0.2">
      <c r="B23" s="158" t="s">
        <v>669</v>
      </c>
      <c r="C23" s="158" t="s">
        <v>670</v>
      </c>
    </row>
    <row r="24" spans="1:3" x14ac:dyDescent="0.2">
      <c r="B24" s="158" t="s">
        <v>671</v>
      </c>
      <c r="C24" s="158"/>
    </row>
    <row r="25" spans="1:3" x14ac:dyDescent="0.2">
      <c r="B25" s="158"/>
      <c r="C25" s="158"/>
    </row>
    <row r="26" spans="1:3" x14ac:dyDescent="0.2">
      <c r="B26" s="158"/>
      <c r="C26" s="158"/>
    </row>
    <row r="27" spans="1:3" x14ac:dyDescent="0.2">
      <c r="B27" s="158" t="s">
        <v>672</v>
      </c>
      <c r="C27" s="158" t="s">
        <v>673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6"/>
  <sheetViews>
    <sheetView showGridLines="0" topLeftCell="A19" workbookViewId="0">
      <selection activeCell="B42" sqref="B42:C46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3" t="s">
        <v>667</v>
      </c>
      <c r="B1" s="174"/>
      <c r="C1" s="175"/>
    </row>
    <row r="2" spans="1:3" s="40" customFormat="1" ht="18.95" customHeight="1" x14ac:dyDescent="0.25">
      <c r="A2" s="176" t="s">
        <v>614</v>
      </c>
      <c r="B2" s="177"/>
      <c r="C2" s="178"/>
    </row>
    <row r="3" spans="1:3" s="40" customFormat="1" ht="18.95" customHeight="1" x14ac:dyDescent="0.25">
      <c r="A3" s="176" t="s">
        <v>668</v>
      </c>
      <c r="B3" s="177"/>
      <c r="C3" s="178"/>
    </row>
    <row r="4" spans="1:3" x14ac:dyDescent="0.2">
      <c r="A4" s="170" t="s">
        <v>613</v>
      </c>
      <c r="B4" s="171"/>
      <c r="C4" s="172"/>
    </row>
    <row r="5" spans="1:3" x14ac:dyDescent="0.2">
      <c r="A5" s="79" t="s">
        <v>533</v>
      </c>
      <c r="B5" s="54"/>
      <c r="C5" s="134">
        <v>8655707.0999999996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0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0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0</v>
      </c>
    </row>
    <row r="20" spans="1:3" x14ac:dyDescent="0.2">
      <c r="A20" s="85" t="s">
        <v>563</v>
      </c>
      <c r="B20" s="72" t="s">
        <v>538</v>
      </c>
      <c r="C20" s="135">
        <v>0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0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3" x14ac:dyDescent="0.2">
      <c r="A33" s="85" t="s">
        <v>557</v>
      </c>
      <c r="B33" s="72" t="s">
        <v>448</v>
      </c>
      <c r="C33" s="135">
        <v>0</v>
      </c>
    </row>
    <row r="34" spans="1:3" x14ac:dyDescent="0.2">
      <c r="A34" s="85" t="s">
        <v>558</v>
      </c>
      <c r="B34" s="72" t="s">
        <v>454</v>
      </c>
      <c r="C34" s="135">
        <v>0</v>
      </c>
    </row>
    <row r="35" spans="1:3" x14ac:dyDescent="0.2">
      <c r="A35" s="85" t="s">
        <v>559</v>
      </c>
      <c r="B35" s="72" t="s">
        <v>462</v>
      </c>
      <c r="C35" s="135">
        <v>0</v>
      </c>
    </row>
    <row r="36" spans="1:3" x14ac:dyDescent="0.2">
      <c r="A36" s="85" t="s">
        <v>662</v>
      </c>
      <c r="B36" s="72" t="s">
        <v>366</v>
      </c>
      <c r="C36" s="135">
        <v>0</v>
      </c>
    </row>
    <row r="37" spans="1:3" x14ac:dyDescent="0.2">
      <c r="A37" s="85" t="s">
        <v>663</v>
      </c>
      <c r="B37" s="80" t="s">
        <v>560</v>
      </c>
      <c r="C37" s="137">
        <v>0</v>
      </c>
    </row>
    <row r="38" spans="1:3" x14ac:dyDescent="0.2">
      <c r="A38" s="73"/>
      <c r="B38" s="76"/>
      <c r="C38" s="77"/>
    </row>
    <row r="39" spans="1:3" x14ac:dyDescent="0.2">
      <c r="A39" s="78" t="s">
        <v>660</v>
      </c>
      <c r="B39" s="54"/>
      <c r="C39" s="130">
        <f>C5-C7+C30</f>
        <v>8655707.0999999996</v>
      </c>
    </row>
    <row r="41" spans="1:3" x14ac:dyDescent="0.2">
      <c r="B41" s="38" t="s">
        <v>624</v>
      </c>
    </row>
    <row r="42" spans="1:3" x14ac:dyDescent="0.2">
      <c r="B42" s="158" t="s">
        <v>669</v>
      </c>
      <c r="C42" s="158" t="s">
        <v>670</v>
      </c>
    </row>
    <row r="43" spans="1:3" x14ac:dyDescent="0.2">
      <c r="B43" s="158" t="s">
        <v>671</v>
      </c>
      <c r="C43" s="158"/>
    </row>
    <row r="44" spans="1:3" x14ac:dyDescent="0.2">
      <c r="B44" s="158"/>
      <c r="C44" s="158"/>
    </row>
    <row r="45" spans="1:3" x14ac:dyDescent="0.2">
      <c r="B45" s="158"/>
      <c r="C45" s="158"/>
    </row>
    <row r="46" spans="1:3" x14ac:dyDescent="0.2">
      <c r="B46" s="158" t="s">
        <v>672</v>
      </c>
      <c r="C46" s="158" t="s">
        <v>673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6"/>
  <sheetViews>
    <sheetView topLeftCell="A49" workbookViewId="0">
      <selection activeCell="B62" sqref="B62:C6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3" t="s">
        <v>667</v>
      </c>
      <c r="B1" s="179"/>
      <c r="C1" s="179"/>
      <c r="D1" s="179"/>
      <c r="E1" s="179"/>
      <c r="F1" s="179"/>
      <c r="G1" s="27" t="s">
        <v>604</v>
      </c>
      <c r="H1" s="28">
        <v>2024</v>
      </c>
    </row>
    <row r="2" spans="1:10" ht="18.95" customHeight="1" x14ac:dyDescent="0.2">
      <c r="A2" s="163" t="s">
        <v>615</v>
      </c>
      <c r="B2" s="179"/>
      <c r="C2" s="179"/>
      <c r="D2" s="179"/>
      <c r="E2" s="179"/>
      <c r="F2" s="179"/>
      <c r="G2" s="27" t="s">
        <v>605</v>
      </c>
      <c r="H2" s="28" t="s">
        <v>607</v>
      </c>
    </row>
    <row r="3" spans="1:10" ht="18.95" customHeight="1" x14ac:dyDescent="0.2">
      <c r="A3" s="180" t="s">
        <v>668</v>
      </c>
      <c r="B3" s="181"/>
      <c r="C3" s="181"/>
      <c r="D3" s="181"/>
      <c r="E3" s="181"/>
      <c r="F3" s="181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4" t="str">
        <f>A1</f>
        <v>Patronato de Feria Moroleón, Gto.</v>
      </c>
      <c r="C37" s="166"/>
      <c r="D37" s="34"/>
      <c r="E37" s="34"/>
      <c r="F37" s="34"/>
    </row>
    <row r="38" spans="1:6" x14ac:dyDescent="0.2">
      <c r="B38" s="167" t="s">
        <v>664</v>
      </c>
      <c r="C38" s="169"/>
      <c r="D38" s="34"/>
      <c r="E38" s="34"/>
      <c r="F38" s="34"/>
    </row>
    <row r="39" spans="1:6" x14ac:dyDescent="0.2">
      <c r="B39" s="167" t="str">
        <f>A3</f>
        <v>Correspondiente del 1 de Enero al 31 de Marzo de 2024</v>
      </c>
      <c r="C39" s="169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9000072</v>
      </c>
      <c r="D42" s="34"/>
      <c r="E42" s="34"/>
      <c r="F42" s="34"/>
    </row>
    <row r="43" spans="1:6" x14ac:dyDescent="0.2">
      <c r="B43" s="153" t="s">
        <v>92</v>
      </c>
      <c r="C43" s="154">
        <v>531.25</v>
      </c>
      <c r="D43" s="34"/>
      <c r="E43" s="34"/>
      <c r="F43" s="34"/>
    </row>
    <row r="44" spans="1:6" x14ac:dyDescent="0.2">
      <c r="B44" s="153" t="s">
        <v>91</v>
      </c>
      <c r="C44" s="154">
        <v>6000000</v>
      </c>
      <c r="D44" s="34"/>
      <c r="E44" s="34"/>
      <c r="F44" s="34"/>
    </row>
    <row r="45" spans="1:6" x14ac:dyDescent="0.2">
      <c r="B45" s="153" t="s">
        <v>90</v>
      </c>
      <c r="C45" s="154">
        <v>0</v>
      </c>
      <c r="D45" s="34"/>
      <c r="E45" s="34"/>
      <c r="F45" s="34"/>
    </row>
    <row r="46" spans="1:6" x14ac:dyDescent="0.2">
      <c r="B46" s="153" t="s">
        <v>89</v>
      </c>
      <c r="C46" s="154">
        <v>-15000603.25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4" t="str">
        <f>A1</f>
        <v>Patronato de Feria Moroleón, Gto.</v>
      </c>
      <c r="C48" s="166"/>
    </row>
    <row r="49" spans="2:3" x14ac:dyDescent="0.2">
      <c r="B49" s="167" t="s">
        <v>665</v>
      </c>
      <c r="C49" s="169"/>
    </row>
    <row r="50" spans="2:3" x14ac:dyDescent="0.2">
      <c r="B50" s="167" t="str">
        <f>A3</f>
        <v>Correspondiente del 1 de Enero al 31 de Marzo de 2024</v>
      </c>
      <c r="C50" s="169"/>
    </row>
    <row r="51" spans="2:3" x14ac:dyDescent="0.2">
      <c r="B51" s="150"/>
      <c r="C51" s="151"/>
    </row>
    <row r="52" spans="2:3" x14ac:dyDescent="0.2">
      <c r="B52" s="155" t="s">
        <v>486</v>
      </c>
      <c r="C52" s="157">
        <f>H1</f>
        <v>2024</v>
      </c>
    </row>
    <row r="53" spans="2:3" x14ac:dyDescent="0.2">
      <c r="B53" s="153" t="s">
        <v>88</v>
      </c>
      <c r="C53" s="156">
        <v>-9000072</v>
      </c>
    </row>
    <row r="54" spans="2:3" x14ac:dyDescent="0.2">
      <c r="B54" s="153" t="s">
        <v>87</v>
      </c>
      <c r="C54" s="156">
        <v>8826809.1099999994</v>
      </c>
    </row>
    <row r="55" spans="2:3" x14ac:dyDescent="0.2">
      <c r="B55" s="153" t="s">
        <v>666</v>
      </c>
      <c r="C55" s="156">
        <v>-6133538.6100000003</v>
      </c>
    </row>
    <row r="56" spans="2:3" x14ac:dyDescent="0.2">
      <c r="B56" s="153" t="s">
        <v>86</v>
      </c>
      <c r="C56" s="156">
        <v>-2348905.6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391305.6</v>
      </c>
    </row>
    <row r="59" spans="2:3" x14ac:dyDescent="0.2">
      <c r="B59" s="153" t="s">
        <v>83</v>
      </c>
      <c r="C59" s="156">
        <v>8264401.5</v>
      </c>
    </row>
    <row r="61" spans="2:3" x14ac:dyDescent="0.2">
      <c r="B61" s="20" t="s">
        <v>624</v>
      </c>
    </row>
    <row r="62" spans="2:3" x14ac:dyDescent="0.2">
      <c r="B62" s="158" t="s">
        <v>669</v>
      </c>
      <c r="C62" s="158" t="s">
        <v>670</v>
      </c>
    </row>
    <row r="63" spans="2:3" x14ac:dyDescent="0.2">
      <c r="B63" s="158" t="s">
        <v>671</v>
      </c>
      <c r="C63" s="158"/>
    </row>
    <row r="64" spans="2:3" x14ac:dyDescent="0.2">
      <c r="B64" s="158"/>
      <c r="C64" s="158"/>
    </row>
    <row r="65" spans="2:3" x14ac:dyDescent="0.2">
      <c r="B65" s="158"/>
      <c r="C65" s="158"/>
    </row>
    <row r="66" spans="2:3" x14ac:dyDescent="0.2">
      <c r="B66" s="158" t="s">
        <v>672</v>
      </c>
      <c r="C66" s="158" t="s">
        <v>673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3"/>
  <sheetViews>
    <sheetView showGridLines="0" topLeftCell="A19" zoomScaleNormal="100" zoomScaleSheetLayoutView="100" workbookViewId="0">
      <selection activeCell="B39" sqref="B39"/>
    </sheetView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2" t="s">
        <v>34</v>
      </c>
      <c r="B5" s="182"/>
      <c r="C5" s="182"/>
      <c r="D5" s="182"/>
      <c r="E5" s="182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3" t="s">
        <v>36</v>
      </c>
      <c r="C10" s="183"/>
      <c r="D10" s="183"/>
      <c r="E10" s="183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3" t="s">
        <v>38</v>
      </c>
      <c r="C12" s="183"/>
      <c r="D12" s="183"/>
      <c r="E12" s="183"/>
    </row>
    <row r="13" spans="1:8" s="110" customFormat="1" ht="26.1" customHeight="1" x14ac:dyDescent="0.2">
      <c r="A13" s="114" t="s">
        <v>594</v>
      </c>
      <c r="B13" s="183" t="s">
        <v>39</v>
      </c>
      <c r="C13" s="183"/>
      <c r="D13" s="183"/>
      <c r="E13" s="183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ht="22.5" x14ac:dyDescent="0.2">
      <c r="A29" s="158" t="s">
        <v>669</v>
      </c>
      <c r="B29" s="158" t="s">
        <v>670</v>
      </c>
      <c r="C29" s="111"/>
      <c r="D29" s="111"/>
    </row>
    <row r="30" spans="1:4" x14ac:dyDescent="0.2">
      <c r="A30" s="158" t="s">
        <v>671</v>
      </c>
      <c r="B30" s="158"/>
    </row>
    <row r="31" spans="1:4" x14ac:dyDescent="0.2">
      <c r="A31" s="158"/>
      <c r="B31" s="158"/>
    </row>
    <row r="32" spans="1:4" x14ac:dyDescent="0.2">
      <c r="A32" s="158"/>
      <c r="B32" s="158"/>
    </row>
    <row r="33" spans="1:2" x14ac:dyDescent="0.2">
      <c r="A33" s="158" t="s">
        <v>672</v>
      </c>
      <c r="B33" s="158" t="s">
        <v>673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3"/>
  <sheetViews>
    <sheetView topLeftCell="A208" zoomScaleNormal="100" workbookViewId="0">
      <selection activeCell="B219" sqref="B219:C22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60" t="s">
        <v>667</v>
      </c>
      <c r="B1" s="160"/>
      <c r="C1" s="160"/>
      <c r="D1" s="14" t="s">
        <v>604</v>
      </c>
      <c r="E1" s="25">
        <v>2024</v>
      </c>
    </row>
    <row r="2" spans="1:5" s="16" customFormat="1" ht="18.95" customHeight="1" x14ac:dyDescent="0.25">
      <c r="A2" s="160" t="s">
        <v>609</v>
      </c>
      <c r="B2" s="160"/>
      <c r="C2" s="160"/>
      <c r="D2" s="14" t="s">
        <v>605</v>
      </c>
      <c r="E2" s="25" t="s">
        <v>607</v>
      </c>
    </row>
    <row r="3" spans="1:5" s="16" customFormat="1" ht="18.95" customHeight="1" x14ac:dyDescent="0.25">
      <c r="A3" s="160" t="s">
        <v>668</v>
      </c>
      <c r="B3" s="160"/>
      <c r="C3" s="160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603.25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603.25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603.25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15000000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15000000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15000000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8655707.0999999996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8655707.0999999996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22431</v>
      </c>
      <c r="D100" s="53">
        <f t="shared" ref="D100:D163" si="0">C100/$C$98</f>
        <v>2.5914693901784177E-3</v>
      </c>
      <c r="E100" s="49"/>
    </row>
    <row r="101" spans="1:5" x14ac:dyDescent="0.2">
      <c r="A101" s="51">
        <v>5111</v>
      </c>
      <c r="B101" s="49" t="s">
        <v>360</v>
      </c>
      <c r="C101" s="52">
        <v>0</v>
      </c>
      <c r="D101" s="53">
        <f t="shared" si="0"/>
        <v>0</v>
      </c>
      <c r="E101" s="49"/>
    </row>
    <row r="102" spans="1:5" x14ac:dyDescent="0.2">
      <c r="A102" s="51">
        <v>5112</v>
      </c>
      <c r="B102" s="49" t="s">
        <v>361</v>
      </c>
      <c r="C102" s="52">
        <v>22431</v>
      </c>
      <c r="D102" s="53">
        <f t="shared" si="0"/>
        <v>2.5914693901784177E-3</v>
      </c>
      <c r="E102" s="49"/>
    </row>
    <row r="103" spans="1:5" x14ac:dyDescent="0.2">
      <c r="A103" s="51">
        <v>5113</v>
      </c>
      <c r="B103" s="49" t="s">
        <v>362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0</v>
      </c>
      <c r="D105" s="53">
        <f t="shared" si="0"/>
        <v>0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1010.4</v>
      </c>
      <c r="D107" s="53">
        <f t="shared" si="0"/>
        <v>1.1673223092310967E-4</v>
      </c>
      <c r="E107" s="49"/>
    </row>
    <row r="108" spans="1:5" x14ac:dyDescent="0.2">
      <c r="A108" s="51">
        <v>5121</v>
      </c>
      <c r="B108" s="49" t="s">
        <v>367</v>
      </c>
      <c r="C108" s="52">
        <v>1010.4</v>
      </c>
      <c r="D108" s="53">
        <f t="shared" si="0"/>
        <v>1.1673223092310967E-4</v>
      </c>
      <c r="E108" s="49"/>
    </row>
    <row r="109" spans="1:5" x14ac:dyDescent="0.2">
      <c r="A109" s="51">
        <v>5122</v>
      </c>
      <c r="B109" s="49" t="s">
        <v>368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372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8632265.6999999993</v>
      </c>
      <c r="D117" s="53">
        <f t="shared" si="0"/>
        <v>0.99729179837889848</v>
      </c>
      <c r="E117" s="49"/>
    </row>
    <row r="118" spans="1:5" x14ac:dyDescent="0.2">
      <c r="A118" s="51">
        <v>5131</v>
      </c>
      <c r="B118" s="49" t="s">
        <v>377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378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379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380</v>
      </c>
      <c r="C121" s="52">
        <v>82912.100000000006</v>
      </c>
      <c r="D121" s="53">
        <f t="shared" si="0"/>
        <v>9.5788939068883246E-3</v>
      </c>
      <c r="E121" s="49"/>
    </row>
    <row r="122" spans="1:5" x14ac:dyDescent="0.2">
      <c r="A122" s="51">
        <v>5135</v>
      </c>
      <c r="B122" s="49" t="s">
        <v>381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384</v>
      </c>
      <c r="C125" s="52">
        <v>8548905.5999999996</v>
      </c>
      <c r="D125" s="53">
        <f t="shared" si="0"/>
        <v>0.98766114671324767</v>
      </c>
      <c r="E125" s="49"/>
    </row>
    <row r="126" spans="1:5" x14ac:dyDescent="0.2">
      <c r="A126" s="51">
        <v>5139</v>
      </c>
      <c r="B126" s="49" t="s">
        <v>385</v>
      </c>
      <c r="C126" s="52">
        <v>448</v>
      </c>
      <c r="D126" s="53">
        <f t="shared" si="0"/>
        <v>5.175775876242393E-5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624</v>
      </c>
    </row>
    <row r="219" spans="1:5" x14ac:dyDescent="0.2">
      <c r="B219" s="158" t="s">
        <v>669</v>
      </c>
      <c r="C219" s="158" t="s">
        <v>670</v>
      </c>
    </row>
    <row r="220" spans="1:5" x14ac:dyDescent="0.2">
      <c r="B220" s="158" t="s">
        <v>671</v>
      </c>
      <c r="C220" s="158"/>
    </row>
    <row r="221" spans="1:5" x14ac:dyDescent="0.2">
      <c r="B221" s="158"/>
      <c r="C221" s="158"/>
    </row>
    <row r="222" spans="1:5" x14ac:dyDescent="0.2">
      <c r="B222" s="158"/>
      <c r="C222" s="158"/>
    </row>
    <row r="223" spans="1:5" ht="22.5" x14ac:dyDescent="0.2">
      <c r="B223" s="158" t="s">
        <v>672</v>
      </c>
      <c r="C223" s="158" t="s">
        <v>673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6"/>
  <sheetViews>
    <sheetView topLeftCell="A139" zoomScale="106" zoomScaleNormal="106" workbookViewId="0">
      <selection activeCell="B152" sqref="B152:C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1" t="s">
        <v>667</v>
      </c>
      <c r="B1" s="162"/>
      <c r="C1" s="162"/>
      <c r="D1" s="162"/>
      <c r="E1" s="162"/>
      <c r="F1" s="162"/>
      <c r="G1" s="14" t="s">
        <v>604</v>
      </c>
      <c r="H1" s="25">
        <v>2024</v>
      </c>
    </row>
    <row r="2" spans="1:8" s="16" customFormat="1" ht="18.95" customHeight="1" x14ac:dyDescent="0.25">
      <c r="A2" s="161" t="s">
        <v>608</v>
      </c>
      <c r="B2" s="162"/>
      <c r="C2" s="162"/>
      <c r="D2" s="162"/>
      <c r="E2" s="162"/>
      <c r="F2" s="162"/>
      <c r="G2" s="14" t="s">
        <v>605</v>
      </c>
      <c r="H2" s="25" t="s">
        <v>607</v>
      </c>
    </row>
    <row r="3" spans="1:8" s="16" customFormat="1" ht="18.95" customHeight="1" x14ac:dyDescent="0.25">
      <c r="A3" s="161" t="s">
        <v>668</v>
      </c>
      <c r="B3" s="162"/>
      <c r="C3" s="162"/>
      <c r="D3" s="162"/>
      <c r="E3" s="162"/>
      <c r="F3" s="162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6308694.4000000004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3000000</v>
      </c>
      <c r="D23" s="24">
        <v>3000000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10877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236</v>
      </c>
      <c r="C63" s="24">
        <v>8457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2420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241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84114.900000000009</v>
      </c>
      <c r="D110" s="24">
        <f>SUM(D111:D119)</f>
        <v>84114.900000000009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6791.55</v>
      </c>
      <c r="D111" s="24">
        <f>C111</f>
        <v>6791.55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78162.350000000006</v>
      </c>
      <c r="D112" s="24">
        <f t="shared" ref="D112:D119" si="1">C112</f>
        <v>78162.350000000006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-839.05</v>
      </c>
      <c r="D117" s="24">
        <f t="shared" si="1"/>
        <v>-839.05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0.05</v>
      </c>
      <c r="D119" s="24">
        <f t="shared" si="1"/>
        <v>0.05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  <row r="152" spans="1:3" x14ac:dyDescent="0.2">
      <c r="B152" s="158" t="s">
        <v>669</v>
      </c>
      <c r="C152" s="158" t="s">
        <v>670</v>
      </c>
    </row>
    <row r="153" spans="1:3" x14ac:dyDescent="0.2">
      <c r="B153" s="158" t="s">
        <v>671</v>
      </c>
      <c r="C153" s="158"/>
    </row>
    <row r="154" spans="1:3" x14ac:dyDescent="0.2">
      <c r="B154" s="158"/>
      <c r="C154" s="158"/>
    </row>
    <row r="155" spans="1:3" x14ac:dyDescent="0.2">
      <c r="B155" s="158"/>
      <c r="C155" s="158"/>
    </row>
    <row r="156" spans="1:3" ht="22.5" x14ac:dyDescent="0.2">
      <c r="B156" s="158" t="s">
        <v>672</v>
      </c>
      <c r="C156" s="158" t="s">
        <v>673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topLeftCell="A13" workbookViewId="0">
      <selection activeCell="B30" sqref="B30:C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3" t="s">
        <v>667</v>
      </c>
      <c r="B1" s="163"/>
      <c r="C1" s="163"/>
      <c r="D1" s="27" t="s">
        <v>604</v>
      </c>
      <c r="E1" s="28">
        <v>2024</v>
      </c>
    </row>
    <row r="2" spans="1:5" ht="18.95" customHeight="1" x14ac:dyDescent="0.2">
      <c r="A2" s="163" t="s">
        <v>610</v>
      </c>
      <c r="B2" s="163"/>
      <c r="C2" s="163"/>
      <c r="D2" s="27" t="s">
        <v>605</v>
      </c>
      <c r="E2" s="28" t="s">
        <v>607</v>
      </c>
    </row>
    <row r="3" spans="1:5" ht="18.95" customHeight="1" x14ac:dyDescent="0.2">
      <c r="A3" s="163" t="s">
        <v>668</v>
      </c>
      <c r="B3" s="163"/>
      <c r="C3" s="16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6344896.1500000004</v>
      </c>
    </row>
    <row r="15" spans="1:5" x14ac:dyDescent="0.2">
      <c r="A15" s="33">
        <v>3220</v>
      </c>
      <c r="B15" s="29" t="s">
        <v>468</v>
      </c>
      <c r="C15" s="34">
        <v>1062593.26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  <row r="30" spans="1:3" x14ac:dyDescent="0.2">
      <c r="B30" s="158" t="s">
        <v>669</v>
      </c>
      <c r="C30" s="158" t="s">
        <v>670</v>
      </c>
    </row>
    <row r="31" spans="1:3" x14ac:dyDescent="0.2">
      <c r="B31" s="158" t="s">
        <v>671</v>
      </c>
      <c r="C31" s="158"/>
    </row>
    <row r="32" spans="1:3" x14ac:dyDescent="0.2">
      <c r="B32" s="158"/>
      <c r="C32" s="158"/>
    </row>
    <row r="33" spans="2:3" x14ac:dyDescent="0.2">
      <c r="B33" s="158"/>
      <c r="C33" s="158"/>
    </row>
    <row r="34" spans="2:3" x14ac:dyDescent="0.2">
      <c r="B34" s="158" t="s">
        <v>672</v>
      </c>
      <c r="C34" s="158" t="s">
        <v>673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4"/>
  <sheetViews>
    <sheetView topLeftCell="A103" workbookViewId="0">
      <selection activeCell="D127" sqref="D12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3" t="s">
        <v>667</v>
      </c>
      <c r="B1" s="163"/>
      <c r="C1" s="163"/>
      <c r="D1" s="27" t="s">
        <v>604</v>
      </c>
      <c r="E1" s="28">
        <v>2024</v>
      </c>
    </row>
    <row r="2" spans="1:5" s="35" customFormat="1" ht="18.95" customHeight="1" x14ac:dyDescent="0.25">
      <c r="A2" s="163" t="s">
        <v>611</v>
      </c>
      <c r="B2" s="163"/>
      <c r="C2" s="163"/>
      <c r="D2" s="27" t="s">
        <v>605</v>
      </c>
      <c r="E2" s="28" t="s">
        <v>607</v>
      </c>
    </row>
    <row r="3" spans="1:5" s="35" customFormat="1" ht="18.95" customHeight="1" x14ac:dyDescent="0.25">
      <c r="A3" s="163" t="s">
        <v>668</v>
      </c>
      <c r="B3" s="163"/>
      <c r="C3" s="16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-1830572.64</v>
      </c>
      <c r="D9" s="34">
        <v>-1866461.39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-1830572.64</v>
      </c>
      <c r="D15" s="121">
        <f>SUM(D8:D14)</f>
        <v>-1866461.39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0</v>
      </c>
      <c r="D28" s="121">
        <f>SUM(D29:D36)</f>
        <v>0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0</v>
      </c>
      <c r="D38" s="121">
        <f>D20+D28+D37</f>
        <v>0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6344896.1500000004</v>
      </c>
      <c r="D42" s="121">
        <v>2067887.45</v>
      </c>
    </row>
    <row r="43" spans="1:5" x14ac:dyDescent="0.2">
      <c r="A43" s="33"/>
      <c r="B43" s="122" t="s">
        <v>616</v>
      </c>
      <c r="C43" s="121">
        <f>C46+C58+C86+C89+C44</f>
        <v>391305.6</v>
      </c>
      <c r="D43" s="121">
        <f>D46+D58+D86+D89+D44</f>
        <v>2796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0</v>
      </c>
      <c r="D46" s="121">
        <f>D47+D49+D51+D53+D55</f>
        <v>0</v>
      </c>
    </row>
    <row r="47" spans="1:5" x14ac:dyDescent="0.2">
      <c r="A47" s="33">
        <v>5410</v>
      </c>
      <c r="B47" s="29" t="s">
        <v>617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425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2605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2605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2605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629</v>
      </c>
      <c r="C89" s="121">
        <f>SUM(C90:C94)</f>
        <v>391305.6</v>
      </c>
      <c r="D89" s="121">
        <f>SUM(D90:D94)</f>
        <v>191</v>
      </c>
    </row>
    <row r="90" spans="1:4" x14ac:dyDescent="0.2">
      <c r="A90" s="33">
        <v>2111</v>
      </c>
      <c r="B90" s="29" t="s">
        <v>630</v>
      </c>
      <c r="C90" s="34">
        <v>0</v>
      </c>
      <c r="D90" s="34">
        <v>0</v>
      </c>
    </row>
    <row r="91" spans="1:4" x14ac:dyDescent="0.2">
      <c r="A91" s="33">
        <v>2112</v>
      </c>
      <c r="B91" s="29" t="s">
        <v>631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632</v>
      </c>
      <c r="C92" s="34">
        <v>391305.6</v>
      </c>
      <c r="D92" s="34">
        <v>191</v>
      </c>
    </row>
    <row r="93" spans="1:4" x14ac:dyDescent="0.2">
      <c r="A93" s="33">
        <v>2115</v>
      </c>
      <c r="B93" s="29" t="s">
        <v>633</v>
      </c>
      <c r="C93" s="34">
        <v>0</v>
      </c>
      <c r="D93" s="34">
        <v>0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0</v>
      </c>
      <c r="D104" s="140">
        <f>+D105+D107</f>
        <v>0</v>
      </c>
    </row>
    <row r="105" spans="1:4" x14ac:dyDescent="0.2">
      <c r="A105" s="138">
        <v>4300</v>
      </c>
      <c r="B105" s="144" t="s">
        <v>658</v>
      </c>
      <c r="C105" s="145">
        <f>+C106</f>
        <v>0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0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0</v>
      </c>
      <c r="D107" s="121">
        <f>SUM(D108:D116)</f>
        <v>0</v>
      </c>
    </row>
    <row r="108" spans="1:4" x14ac:dyDescent="0.2">
      <c r="A108" s="33">
        <v>1124</v>
      </c>
      <c r="B108" s="126" t="s">
        <v>637</v>
      </c>
      <c r="C108" s="127">
        <v>0</v>
      </c>
      <c r="D108" s="34">
        <v>0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0</v>
      </c>
      <c r="D111" s="34">
        <v>0</v>
      </c>
    </row>
    <row r="112" spans="1:4" x14ac:dyDescent="0.2">
      <c r="A112" s="33">
        <v>1124</v>
      </c>
      <c r="B112" s="126" t="s">
        <v>641</v>
      </c>
      <c r="C112" s="34">
        <v>0</v>
      </c>
      <c r="D112" s="34">
        <v>0</v>
      </c>
    </row>
    <row r="113" spans="1:5" x14ac:dyDescent="0.2">
      <c r="A113" s="33">
        <v>1124</v>
      </c>
      <c r="B113" s="126" t="s">
        <v>642</v>
      </c>
      <c r="C113" s="34">
        <v>0</v>
      </c>
      <c r="D113" s="34">
        <v>0</v>
      </c>
    </row>
    <row r="114" spans="1:5" x14ac:dyDescent="0.2">
      <c r="A114" s="33">
        <v>1122</v>
      </c>
      <c r="B114" s="126" t="s">
        <v>643</v>
      </c>
      <c r="C114" s="34">
        <v>0</v>
      </c>
      <c r="D114" s="34">
        <v>0</v>
      </c>
    </row>
    <row r="115" spans="1:5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5" x14ac:dyDescent="0.2">
      <c r="A116" s="33">
        <v>1122</v>
      </c>
      <c r="B116" s="126" t="s">
        <v>645</v>
      </c>
      <c r="C116" s="34">
        <v>0</v>
      </c>
      <c r="D116" s="34">
        <v>0</v>
      </c>
    </row>
    <row r="117" spans="1:5" x14ac:dyDescent="0.2">
      <c r="A117" s="33"/>
      <c r="B117" s="128" t="s">
        <v>646</v>
      </c>
      <c r="C117" s="121">
        <f>C42+C43+C95-C101-C104</f>
        <v>6736201.75</v>
      </c>
      <c r="D117" s="121">
        <f>D42+D43+D95-D101-D104</f>
        <v>2070683.45</v>
      </c>
    </row>
    <row r="119" spans="1:5" ht="12.75" x14ac:dyDescent="0.2">
      <c r="B119" s="184" t="s">
        <v>624</v>
      </c>
      <c r="C119" s="158"/>
      <c r="D119" s="185"/>
      <c r="E119" s="185"/>
    </row>
    <row r="120" spans="1:5" x14ac:dyDescent="0.2">
      <c r="B120" s="158" t="s">
        <v>669</v>
      </c>
      <c r="C120" s="158" t="s">
        <v>670</v>
      </c>
    </row>
    <row r="121" spans="1:5" x14ac:dyDescent="0.2">
      <c r="B121" s="158" t="s">
        <v>671</v>
      </c>
      <c r="C121" s="158"/>
    </row>
    <row r="122" spans="1:5" x14ac:dyDescent="0.2">
      <c r="B122" s="158"/>
      <c r="C122" s="158"/>
    </row>
    <row r="123" spans="1:5" x14ac:dyDescent="0.2">
      <c r="B123" s="158"/>
      <c r="C123" s="158"/>
    </row>
    <row r="124" spans="1:5" ht="22.5" x14ac:dyDescent="0.2">
      <c r="B124" s="158" t="s">
        <v>672</v>
      </c>
      <c r="C124" s="158" t="s">
        <v>673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588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589</v>
      </c>
    </row>
    <row r="14" spans="1:2" ht="15" customHeight="1" x14ac:dyDescent="0.2">
      <c r="B14" s="93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2019-02-13T21:19:08Z</cp:lastPrinted>
  <dcterms:created xsi:type="dcterms:W3CDTF">2012-12-11T20:36:24Z</dcterms:created>
  <dcterms:modified xsi:type="dcterms:W3CDTF">2024-05-07T01:47:06Z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