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Y\Desktop\Cuenta Publica PFM 3er. Trimestre Julio-Septiembre 2024\"/>
    </mc:Choice>
  </mc:AlternateContent>
  <xr:revisionPtr revIDLastSave="0" documentId="13_ncr:1_{F97E994D-3651-443E-8867-398D62F70211}" xr6:coauthVersionLast="47" xr6:coauthVersionMax="47" xr10:uidLastSave="{00000000-0000-0000-0000-000000000000}"/>
  <bookViews>
    <workbookView xWindow="-120" yWindow="-120" windowWidth="20730" windowHeight="11160" tabRatio="863" activeTab="7" xr2:uid="{00000000-000D-0000-FFFF-FFFF00000000}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  <sheet name="Hoja1" sheetId="66" r:id="rId9"/>
  </sheets>
  <calcPr calcId="191029"/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s="1"/>
  <c r="C40" i="64" l="1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<sst xmlns="http://schemas.openxmlformats.org/spreadsheetml/2006/main" count="899" uniqueCount="608">
  <si>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</si>
  <si>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</si>
  <si>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</si>
  <si>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</si>
  <si>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</si>
  <si>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</si>
  <si>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</si>
  <si>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</si>
  <si>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</si>
  <si>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</si>
  <si>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</si>
  <si>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</si>
  <si>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</si>
  <si>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</si>
  <si>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</si>
  <si>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</si>
  <si>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</si>
  <si>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</si>
  <si>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</si>
  <si>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</si>
  <si>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</si>
  <si>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</si>
  <si>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</si>
  <si>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</si>
  <si>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</si>
  <si>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</si>
  <si>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</si>
  <si>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</si>
  <si>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</si>
  <si>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</si>
  <si>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</si>
  <si>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</si>
  <si>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</si>
  <si>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</si>
  <si>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</si>
  <si>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</si>
  <si>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</si>
  <si>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</si>
  <si>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</si>
  <si>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</si>
  <si>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</si>
  <si>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</si>
  <si>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</si>
  <si>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</si>
  <si>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</si>
  <si>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</si>
  <si>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</si>
  <si>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</si>
  <si>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</si>
  <si>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</si>
  <si>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</si>
  <si>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</si>
  <si>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</si>
  <si>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</si>
  <si>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</si>
  <si>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</si>
  <si>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</si>
  <si>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</si>
  <si>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</si>
  <si>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</si>
  <si>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</si>
  <si>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</si>
  <si>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</si>
  <si>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</si>
  <si>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</si>
  <si>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</si>
  <si>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</si>
  <si>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</si>
  <si>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</si>
  <si>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</si>
  <si>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</si>
  <si>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</si>
  <si>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</si>
  <si>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</si>
  <si>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</si>
  <si>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</si>
  <si>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</si>
  <si>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</si>
  <si>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</si>
  <si>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</si>
  <si>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</si>
  <si>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</si>
  <si>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</si>
  <si>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</si>
  <si>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</si>
  <si>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</si>
  <si>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</si>
  <si>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</si>
  <si>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</si>
  <si>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</si>
  <si>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</si>
  <si>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</si>
  <si>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</si>
  <si>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</si>
  <si>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</si>
  <si>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</si>
  <si>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</si>
  <si>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</si>
  <si>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</si>
  <si>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</si>
  <si>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</si>
  <si>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</si>
  <si>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</si>
  <si>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</si>
  <si>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</si>
  <si>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</si>
  <si>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</si>
  <si>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</si>
  <si>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</si>
  <si>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</si>
  <si>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</si>
  <si>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</si>
  <si>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</si>
  <si>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</si>
  <si>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</si>
  <si>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</si>
  <si>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</si>
  <si>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</si>
  <si>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</si>
  <si>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</si>
  <si>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</si>
  <si>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</si>
  <si>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</si>
  <si>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</si>
  <si>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</si>
  <si>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</si>
  <si>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</si>
  <si>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</si>
  <si>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</si>
  <si>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</si>
  <si>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</si>
  <si>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</si>
  <si>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</si>
  <si>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</si>
  <si>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</si>
  <si>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</si>
  <si>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</si>
  <si>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</si>
  <si>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</si>
  <si>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</si>
  <si>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</si>
  <si>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</si>
  <si>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</si>
  <si>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</si>
  <si>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</si>
  <si>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</si>
  <si>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</si>
  <si>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</si>
  <si>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</si>
  <si>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</si>
  <si>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</si>
  <si>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</si>
  <si>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</si>
  <si>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</si>
  <si>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</si>
  <si>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</si>
  <si>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</si>
  <si>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</si>
  <si>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</si>
  <si>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</si>
  <si>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</si>
  <si>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</si>
  <si>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</si>
  <si>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</si>
  <si>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</si>
  <si>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</si>
  <si>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</si>
  <si>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</si>
  <si>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</si>
  <si>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</si>
  <si>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</si>
  <si>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</si>
  <si>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</si>
  <si>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</si>
  <si>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</si>
  <si>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</si>
  <si>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</si>
  <si>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</si>
  <si>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</si>
  <si>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</si>
  <si>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</si>
  <si>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</si>
  <si>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</si>
  <si>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</si>
  <si>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</si>
  <si>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</si>
  <si>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</si>
  <si>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</si>
  <si>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</si>
  <si>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</si>
  <si>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</si>
  <si>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</si>
  <si>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</si>
  <si>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</si>
  <si>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</si>
  <si>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</si>
  <si>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</si>
  <si>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</si>
  <si>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</si>
  <si>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</si>
  <si>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</si>
  <si>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</si>
  <si>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</si>
  <si>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</si>
  <si>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</si>
  <si>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</si>
  <si>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</si>
  <si>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</si>
  <si>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</si>
  <si>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</si>
  <si>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</si>
  <si>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</si>
  <si>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</si>
  <si>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</si>
  <si>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</si>
  <si>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</si>
  <si>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</si>
  <si>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</si>
  <si>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</si>
  <si>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</si>
  <si>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</si>
  <si>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</si>
  <si>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</si>
  <si>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</si>
  <si>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</si>
  <si>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</si>
  <si>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</si>
  <si>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</si>
  <si>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</si>
  <si>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</si>
  <si>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</si>
  <si>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</si>
  <si>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</si>
  <si>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</si>
  <si>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</si>
  <si>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</si>
  <si>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</si>
  <si>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</si>
  <si>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</si>
  <si>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</si>
  <si>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</si>
  <si>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</si>
  <si>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</si>
  <si>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</si>
  <si>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</si>
  <si>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</si>
  <si>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</si>
  <si>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</si>
  <si>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</si>
  <si>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</si>
  <si>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</si>
  <si>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</si>
  <si>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</si>
  <si>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</si>
  <si>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</si>
  <si>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</si>
  <si>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</si>
  <si>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</si>
  <si>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</si>
  <si>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</si>
  <si>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</si>
  <si>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</si>
  <si>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</si>
  <si>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</si>
  <si>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</si>
  <si>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</si>
  <si>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</si>
  <si>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</si>
  <si>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</si>
  <si>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</si>
  <si>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</si>
  <si>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</si>
  <si>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</si>
  <si>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</si>
  <si>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</si>
  <si>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</si>
  <si>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</si>
  <si>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</si>
  <si>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</si>
  <si>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</si>
  <si>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</si>
  <si>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</si>
  <si>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</si>
  <si>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</si>
  <si>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</si>
  <si>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</si>
  <si>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</si>
  <si>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</si>
  <si>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</si>
  <si>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</si>
  <si>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</si>
  <si>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</si>
  <si>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</si>
  <si>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</si>
  <si>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</si>
  <si>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</si>
  <si>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</si>
  <si>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</si>
  <si>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</si>
  <si>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</si>
  <si>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</si>
  <si>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</si>
  <si>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</si>
  <si>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</si>
  <si>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</si>
  <si>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</si>
  <si>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</si>
  <si>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</si>
  <si>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</si>
  <si>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</si>
  <si>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</si>
  <si>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</si>
  <si>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</si>
  <si>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</si>
  <si>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</si>
  <si>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</si>
  <si>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</si>
  <si>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</si>
  <si>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</si>
  <si>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</si>
  <si>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</si>
  <si>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</si>
  <si>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</si>
  <si>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</si>
  <si>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</si>
  <si>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</si>
  <si>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</si>
  <si>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</si>
  <si>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</si>
  <si>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</si>
  <si>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</si>
  <si>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</si>
  <si>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</si>
  <si>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</si>
  <si>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</si>
  <si>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</si>
  <si>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</si>
  <si>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</si>
  <si>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</si>
  <si>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</si>
  <si>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</si>
  <si>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</si>
  <si>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</si>
  <si>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</si>
  <si>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</si>
  <si>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</si>
  <si>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</si>
  <si>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</si>
  <si>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</si>
  <si>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</si>
  <si>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</si>
  <si>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</si>
  <si>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</si>
  <si>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</si>
  <si>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</si>
  <si>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</si>
  <si>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</si>
  <si>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</si>
  <si>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</si>
  <si>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</si>
  <si>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</si>
  <si>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</si>
  <si>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</si>
  <si>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</si>
  <si>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</si>
  <si>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</si>
  <si>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</si>
  <si>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</si>
  <si>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</si>
  <si>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</si>
  <si>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</si>
  <si>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</si>
  <si>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</si>
  <si>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</si>
  <si>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</si>
  <si>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</si>
  <si>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</si>
  <si>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</si>
  <si>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</si>
  <si>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</si>
  <si>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</si>
  <si>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</si>
  <si>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</si>
  <si>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</si>
  <si>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</si>
  <si>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</si>
  <si>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</si>
  <si>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</si>
  <si>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</si>
  <si>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</si>
  <si>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</si>
  <si>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</si>
  <si>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</si>
  <si>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</si>
  <si>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</si>
  <si>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</si>
  <si>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</si>
  <si>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</si>
  <si>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</si>
  <si>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</si>
  <si>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</si>
  <si>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</si>
  <si>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</si>
  <si>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</si>
  <si>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</si>
  <si>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</si>
  <si>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</si>
  <si>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</si>
  <si>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</si>
  <si>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</si>
  <si>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</si>
  <si>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</si>
  <si>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</si>
  <si>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</si>
  <si>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</si>
  <si>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</si>
  <si>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</si>
  <si>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</si>
  <si>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</si>
  <si>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</si>
  <si>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</si>
  <si>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</si>
  <si>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</si>
  <si>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</si>
  <si>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</si>
  <si>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</si>
  <si>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</si>
  <si>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</si>
  <si>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</si>
  <si>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</si>
  <si>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</si>
  <si>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</si>
  <si>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</si>
  <si>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</si>
  <si>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</si>
  <si>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</si>
  <si>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</si>
  <si>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</si>
  <si>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</si>
  <si>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</si>
  <si>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</si>
  <si>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</si>
  <si>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</si>
  <si>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</si>
  <si>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</si>
  <si>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</si>
  <si>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</si>
  <si>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</si>
  <si>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</si>
  <si>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</si>
  <si>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</si>
  <si>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</si>
  <si>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</si>
  <si>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</si>
  <si>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</si>
  <si>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</si>
  <si>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</si>
  <si>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</si>
  <si>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</si>
  <si>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</si>
  <si>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</si>
  <si>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</si>
  <si>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</si>
  <si>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</si>
  <si>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</si>
  <si>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</si>
  <si>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</si>
  <si>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</si>
  <si>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</si>
  <si>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</si>
  <si>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</si>
  <si>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</si>
  <si>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</si>
  <si>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</si>
  <si>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</si>
  <si>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</si>
  <si>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</si>
  <si>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</si>
  <si>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</si>
  <si>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</si>
  <si>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</si>
  <si>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</si>
  <si>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</si>
  <si>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</si>
  <si>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</si>
  <si>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</si>
  <si>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</si>
  <si>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</si>
  <si>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</si>
  <si>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</si>
  <si>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</si>
  <si>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</si>
  <si>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</si>
  <si>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</si>
  <si>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</si>
  <si>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</si>
  <si>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</si>
  <si>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</si>
  <si>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</si>
  <si>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</si>
  <si>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</si>
  <si>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</si>
  <si>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</si>
  <si>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</si>
  <si>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</si>
  <si>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</si>
  <si>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</si>
  <si>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</si>
  <si>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</si>
  <si>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</si>
  <si>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</si>
  <si>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</si>
  <si>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</si>
  <si>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</si>
  <si>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</si>
  <si>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</si>
  <si>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</si>
  <si>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</si>
  <si>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</si>
  <si>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</si>
  <si>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</si>
  <si>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</si>
  <si>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</si>
  <si>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</si>
  <si>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</si>
  <si>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</si>
  <si>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</si>
  <si>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</si>
  <si>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</si>
  <si>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</si>
  <si>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</si>
  <si>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</si>
  <si>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</si>
  <si>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</si>
  <si>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</si>
  <si>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</si>
  <si>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</si>
  <si>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</si>
  <si>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</si>
  <si>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</si>
  <si>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</si>
  <si>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</si>
  <si>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</si>
  <si>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</si>
  <si>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</si>
  <si>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</si>
  <si>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</si>
  <si>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</si>
  <si>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</si>
  <si>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</si>
  <si>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</si>
  <si>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</si>
  <si>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</si>
  <si>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</si>
  <si>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</si>
  <si>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</si>
  <si>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</si>
  <si>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</si>
  <si>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</si>
  <si>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</si>
  <si>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</si>
  <si>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</si>
  <si>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</si>
  <si>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</si>
  <si>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</si>
  <si>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</si>
  <si>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</si>
  <si>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</si>
  <si>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</si>
  <si>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</si>
  <si>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</si>
  <si>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</si>
  <si>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</si>
  <si>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</si>
  <si>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</si>
  <si>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</si>
  <si>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</si>
  <si>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</si>
  <si>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</si>
  <si>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</si>
  <si>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</si>
  <si>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</si>
  <si>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</si>
  <si>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</si>
  <si>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</si>
  <si>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</si>
  <si>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</si>
  <si>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</si>
  <si>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</si>
  <si>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</si>
  <si>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</si>
  <si>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</si>
  <si>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</si>
  <si>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</si>
  <si>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</si>
  <si>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</si>
  <si>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</si>
  <si>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</si>
  <si>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</si>
  <si>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</si>
  <si>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Patronato de Feria Moroleón, Gto.</t>
  </si>
  <si>
    <t>Del 1 de Enero al 30 de Septiembre de 2024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</si>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</sst>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11" fillId="0" borderId="0" xfId="9" applyFont="1"/>
    <xf numFmtId="0" fontId="12" fillId="0" borderId="0" xfId="9" applyFont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2" fillId="0" borderId="0" xfId="3" applyFont="1" applyAlignment="1" applyProtection="1">
      <alignment vertical="top" wrapText="1"/>
      <protection locked="0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</cellXfs>
  <cellStyles count="20">
    <cellStyle name="Hipervínculo" xfId="11" builtinId="8"/>
    <cellStyle name="Millares" xfId="18" builtinId="3"/>
    <cellStyle name="Millares 2" xfId="1" xr:uid="{00000000-0005-0000-0000-000002000000}"/>
    <cellStyle name="Millares 2 2" xfId="15" xr:uid="{00000000-0005-0000-0000-000003000000}"/>
    <cellStyle name="Millares 2 3" xfId="16" xr:uid="{00000000-0005-0000-0000-000004000000}"/>
    <cellStyle name="Millares 3" xfId="19" xr:uid="{00000000-0005-0000-0000-000005000000}"/>
    <cellStyle name="Millares 4" xfId="17" xr:uid="{00000000-0005-0000-0000-000006000000}"/>
    <cellStyle name="Normal" xfId="0" builtinId="0"/>
    <cellStyle name="Normal 2" xfId="2" xr:uid="{00000000-0005-0000-0000-000008000000}"/>
    <cellStyle name="Normal 2 2" xfId="3" xr:uid="{00000000-0005-0000-0000-000009000000}"/>
    <cellStyle name="Normal 2 3" xfId="9" xr:uid="{00000000-0005-0000-0000-00000A000000}"/>
    <cellStyle name="Normal 3" xfId="8" xr:uid="{00000000-0005-0000-0000-00000B000000}"/>
    <cellStyle name="Normal 3 2" xfId="10" xr:uid="{00000000-0005-0000-0000-00000C000000}"/>
    <cellStyle name="Normal 3 2 2" xfId="13" xr:uid="{00000000-0005-0000-0000-00000D000000}"/>
    <cellStyle name="Normal 3 3" xfId="12" xr:uid="{00000000-0005-0000-0000-00000E000000}"/>
    <cellStyle name="Normal 4" xfId="4" xr:uid="{00000000-0005-0000-0000-00000F000000}"/>
    <cellStyle name="Normal 5" xfId="5" xr:uid="{00000000-0005-0000-0000-000010000000}"/>
    <cellStyle name="Normal 56" xfId="6" xr:uid="{00000000-0005-0000-0000-000011000000}"/>
    <cellStyle name="Porcentaje" xfId="14" builtinId="5"/>
    <cellStyle name="Porcentaje 2" xfId="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50"/>
  <sheetViews>
    <sheetView zoomScaleNormal="100" zoomScaleSheetLayoutView="100" workbookViewId="0">
      <pane ySplit="5" topLeftCell="A36" activePane="bottomLeft" state="frozen"/>
      <selection activeCell="A14" sqref="A14:B14"/>
      <selection pane="bottomLeft" activeCell="A46" sqref="A46:B50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6" spans="1:2" ht="33.75" x14ac:dyDescent="0.2">
      <c r="A46" s="160" t="s">
        <v>602</v>
      </c>
      <c r="B46" s="160" t="s">
        <v>603</v>
      </c>
    </row>
    <row r="47" spans="1:2" x14ac:dyDescent="0.2">
      <c r="A47" s="160" t="s">
        <v>604</v>
      </c>
      <c r="B47" s="160"/>
    </row>
    <row r="48" spans="1:2" x14ac:dyDescent="0.2">
      <c r="A48" s="160"/>
      <c r="B48" s="160"/>
    </row>
    <row r="49" spans="1:2" x14ac:dyDescent="0.2">
      <c r="A49" s="160"/>
      <c r="B49" s="160"/>
    </row>
    <row r="50" spans="1:2" ht="22.5" x14ac:dyDescent="0.2">
      <c r="A50" s="160" t="s">
        <v>605</v>
      </c>
      <c r="B50" s="160" t="s">
        <v>606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28:B28" location="VHP!A6" display="VHP-01" xr:uid="{00000000-0004-0000-0000-000000000000}"/>
    <hyperlink ref="A29:B29" location="VHP!A12" display="VHP-02" xr:uid="{00000000-0004-0000-0000-000001000000}"/>
    <hyperlink ref="A30:B30" location="EFE!A6" display="EFE-01" xr:uid="{00000000-0004-0000-0000-000002000000}"/>
    <hyperlink ref="A31:B31" location="EFE!A18" display="EFE-02" xr:uid="{00000000-0004-0000-0000-000003000000}"/>
    <hyperlink ref="A32:B32" location="EFE!A44" display="EFE-03" xr:uid="{00000000-0004-0000-0000-000004000000}"/>
    <hyperlink ref="A35:B35" location="Conciliacion_Ig!B6" display="Conciliacion_Ig" xr:uid="{00000000-0004-0000-0000-000005000000}"/>
    <hyperlink ref="A36:B36" location="Conciliacion_Eg!B5" display="Conciliacion_Eg" xr:uid="{00000000-0004-0000-0000-000006000000}"/>
    <hyperlink ref="B39" location="Memoria!A8" display="CONTABLES" xr:uid="{00000000-0004-0000-0000-000007000000}"/>
    <hyperlink ref="B40" location="Memoria!A37" display="PRESUPUESTARIAS" xr:uid="{00000000-0004-0000-0000-000008000000}"/>
    <hyperlink ref="A10" location="ACT!A7" display="ACT-01" xr:uid="{00000000-0004-0000-0000-000009000000}"/>
    <hyperlink ref="A11" location="ACT!A92" display="ACT-02" xr:uid="{00000000-0004-0000-0000-00000A000000}"/>
    <hyperlink ref="A12" location="ESF!A7" display="ESF-01" xr:uid="{00000000-0004-0000-0000-00000B000000}"/>
    <hyperlink ref="A13" location="ESF!A13" display="ESF-02" xr:uid="{00000000-0004-0000-0000-00000C000000}"/>
    <hyperlink ref="A14" location="ESF!A18" display="ESF-03" xr:uid="{00000000-0004-0000-0000-00000D000000}"/>
    <hyperlink ref="A15" location="ESF!A30" display="ESF-04" xr:uid="{00000000-0004-0000-0000-00000E000000}"/>
    <hyperlink ref="A16" location="ESF!A39" display="ESF-05" xr:uid="{00000000-0004-0000-0000-00000F000000}"/>
    <hyperlink ref="A17" location="ESF!A44" display="ESF-06" xr:uid="{00000000-0004-0000-0000-000010000000}"/>
    <hyperlink ref="A18" location="ESF!A48" display="ESF-07" xr:uid="{00000000-0004-0000-0000-000011000000}"/>
    <hyperlink ref="A19" location="ESF!A54" display="ESF-08" xr:uid="{00000000-0004-0000-0000-000012000000}"/>
    <hyperlink ref="A20" location="ESF!A74" display="ESF-09" xr:uid="{00000000-0004-0000-0000-000013000000}"/>
    <hyperlink ref="A21" location="ESF!A90" display="ESF-10" xr:uid="{00000000-0004-0000-0000-000014000000}"/>
    <hyperlink ref="A22" location="ESF!A96" display="ESF-11" xr:uid="{00000000-0004-0000-0000-000015000000}"/>
    <hyperlink ref="A23" location="ESF!A108" display="ESF-12" xr:uid="{00000000-0004-0000-0000-000016000000}"/>
    <hyperlink ref="A24" location="ESF!A125" display="ESF-13" xr:uid="{00000000-0004-0000-0000-000017000000}"/>
    <hyperlink ref="A25" location="ESF!A142" display="ESF-14" xr:uid="{00000000-0004-0000-0000-000018000000}"/>
    <hyperlink ref="B10" location="ACT!A7" display="INGRESOS DE GESTION" xr:uid="{00000000-0004-0000-0000-000019000000}"/>
    <hyperlink ref="B11" location="ACT!A92" display="GASTOS Y OTRAS PERDIDAS" xr:uid="{00000000-0004-0000-0000-00001A000000}"/>
    <hyperlink ref="B12" location="ESF!A7" display="FONDOS CON AFECTACIÓN ESPECÍFICA E INVERSIONES FINANCIERAS" xr:uid="{00000000-0004-0000-0000-00001B000000}"/>
    <hyperlink ref="B13" location="ESF!A13" display="CONTRIBUCIONES POR RECUPERAR" xr:uid="{00000000-0004-0000-0000-00001C000000}"/>
    <hyperlink ref="B14" location="ESF!A18" display="CONTRIBUCIONES POR RECUPERAR CORTO PLAZO" xr:uid="{00000000-0004-0000-0000-00001D000000}"/>
    <hyperlink ref="B15" location="ESF!A30" display="BIENES DISPONIBLES PARA SU TRANSFORMACIÓN ESTIMACIONES Y DETERIOROS (INVENTARIOS)" xr:uid="{00000000-0004-0000-0000-00001E000000}"/>
    <hyperlink ref="B16" location="ESF!A39" display="ALMACENES" xr:uid="{00000000-0004-0000-0000-00001F000000}"/>
    <hyperlink ref="B17" location="ESF!A44" display="FIDEICOMISOS, MANDATOS Y CONTRATOS ANÁLOGOS" xr:uid="{00000000-0004-0000-0000-000020000000}"/>
    <hyperlink ref="B18" location="ESF!A48" display="PARTICIPACIONES Y APORTACIONES DE CAPITAL" xr:uid="{00000000-0004-0000-0000-000021000000}"/>
    <hyperlink ref="B19" location="ESF!A54" display="BIENES MUEBLES E INMUEBLES" xr:uid="{00000000-0004-0000-0000-000022000000}"/>
    <hyperlink ref="B20" location="ESF!A74" display="INTANGIBLES Y DIFERIDOS" xr:uid="{00000000-0004-0000-0000-000023000000}"/>
    <hyperlink ref="B21" location="ESF!A90" display="ESTIMACIONES Y DETERIOROS" xr:uid="{00000000-0004-0000-0000-000024000000}"/>
    <hyperlink ref="B22" location="ESF!A96" display="OTROS ACTIVOS" xr:uid="{00000000-0004-0000-0000-000025000000}"/>
    <hyperlink ref="B23" location="ESF!A108" display="CUENTAS Y DOCUMENTOS POR PAGAR" xr:uid="{00000000-0004-0000-0000-000026000000}"/>
    <hyperlink ref="B24" location="ESF!A125" display="FONDOS Y BIENES DE TERCEROS" xr:uid="{00000000-0004-0000-0000-000027000000}"/>
    <hyperlink ref="B25" location="ESF!A142" display="OTROS PASIVOS CIRCULANTES" xr:uid="{00000000-0004-0000-0000-000028000000}"/>
    <hyperlink ref="B41" location="Memoria!B39" display="INGRESOS" xr:uid="{00000000-0004-0000-0000-000029000000}"/>
    <hyperlink ref="B42" location="Memoria!B48" display="EGRESOS" xr:uid="{00000000-0004-0000-0000-00002A000000}"/>
    <hyperlink ref="B28" location="VHP!A7" display="PATRIMONIO CONTRIBUIDO" xr:uid="{00000000-0004-0000-0000-00002B000000}"/>
    <hyperlink ref="A28" location="VHP!A7" display="VHP-01" xr:uid="{00000000-0004-0000-0000-00002C000000}"/>
    <hyperlink ref="B29" location="VHP!A13" display="PATRIMONIO GENERADO" xr:uid="{00000000-0004-0000-0000-00002D000000}"/>
    <hyperlink ref="A29" location="VHP!A13" display="VHP-02" xr:uid="{00000000-0004-0000-0000-00002E000000}"/>
    <hyperlink ref="B30" location="EFE!A7" display="FLUJO DE EFECTIVO" xr:uid="{00000000-0004-0000-0000-00002F000000}"/>
    <hyperlink ref="A30" location="EFE!A7" display="EFE-01" xr:uid="{00000000-0004-0000-0000-000030000000}"/>
    <hyperlink ref="B31" location="EFE!A19" display="ADQ. BIENES MUEBLES E INMUEBLES" xr:uid="{00000000-0004-0000-0000-000031000000}"/>
    <hyperlink ref="A31" location="EFE!A19" display="EFE-02" xr:uid="{00000000-0004-0000-0000-000032000000}"/>
    <hyperlink ref="B32" location="EFE!A46" display="CONCILIACIÓN DEL FLUJO DE EFECTIVO" xr:uid="{00000000-0004-0000-0000-000033000000}"/>
    <hyperlink ref="A32" location="EFE!A46" display="EFE-03" xr:uid="{00000000-0004-0000-0000-000034000000}"/>
    <hyperlink ref="A26" location="ESF!A153" display="ESF-15" xr:uid="{00000000-0004-0000-0000-000035000000}"/>
    <hyperlink ref="B26" location="ESF!A153" display="PROVISIONES" xr:uid="{00000000-0004-0000-0000-000036000000}"/>
    <hyperlink ref="A27" location="ESF!A165" display="ESF-16" xr:uid="{00000000-0004-0000-0000-000037000000}"/>
    <hyperlink ref="B27" location="ESF!A165" display="OTROS PASIVOS" xr:uid="{00000000-0004-0000-0000-000038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9"/>
  <sheetViews>
    <sheetView topLeftCell="A200" zoomScaleNormal="100" workbookViewId="0">
      <selection activeCell="B215" sqref="B215:C219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16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8" t="s">
        <v>275</v>
      </c>
      <c r="E8" s="159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11000863.26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863.26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863.26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863.26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11000000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11000000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11000000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11035216.76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11035216.76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67293</v>
      </c>
      <c r="D96" s="124">
        <f t="shared" ref="D96:D159" si="0">C96/$C$94</f>
        <v>6.0980224914041472E-3</v>
      </c>
      <c r="E96" s="42"/>
    </row>
    <row r="97" spans="1:5" x14ac:dyDescent="0.2">
      <c r="A97" s="44">
        <v>5111</v>
      </c>
      <c r="B97" s="42" t="s">
        <v>279</v>
      </c>
      <c r="C97" s="45">
        <v>0</v>
      </c>
      <c r="D97" s="46">
        <f t="shared" si="0"/>
        <v>0</v>
      </c>
      <c r="E97" s="42"/>
    </row>
    <row r="98" spans="1:5" x14ac:dyDescent="0.2">
      <c r="A98" s="44">
        <v>5112</v>
      </c>
      <c r="B98" s="42" t="s">
        <v>280</v>
      </c>
      <c r="C98" s="45">
        <v>67293</v>
      </c>
      <c r="D98" s="46">
        <f t="shared" si="0"/>
        <v>6.0980224914041472E-3</v>
      </c>
      <c r="E98" s="42"/>
    </row>
    <row r="99" spans="1:5" x14ac:dyDescent="0.2">
      <c r="A99" s="44">
        <v>5113</v>
      </c>
      <c r="B99" s="42" t="s">
        <v>281</v>
      </c>
      <c r="C99" s="45">
        <v>0</v>
      </c>
      <c r="D99" s="46">
        <f t="shared" si="0"/>
        <v>0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0</v>
      </c>
      <c r="D101" s="46">
        <f t="shared" si="0"/>
        <v>0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2612.5300000000002</v>
      </c>
      <c r="D103" s="124">
        <f t="shared" si="0"/>
        <v>2.3674478325335589E-4</v>
      </c>
      <c r="E103" s="42"/>
    </row>
    <row r="104" spans="1:5" x14ac:dyDescent="0.2">
      <c r="A104" s="44">
        <v>5121</v>
      </c>
      <c r="B104" s="42" t="s">
        <v>286</v>
      </c>
      <c r="C104" s="45">
        <v>2612.5300000000002</v>
      </c>
      <c r="D104" s="46">
        <f t="shared" si="0"/>
        <v>2.3674478325335589E-4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0</v>
      </c>
      <c r="D109" s="46">
        <f t="shared" si="0"/>
        <v>0</v>
      </c>
      <c r="E109" s="42"/>
    </row>
    <row r="110" spans="1:5" x14ac:dyDescent="0.2">
      <c r="A110" s="44">
        <v>5127</v>
      </c>
      <c r="B110" s="42" t="s">
        <v>292</v>
      </c>
      <c r="C110" s="45">
        <v>0</v>
      </c>
      <c r="D110" s="46">
        <f t="shared" si="0"/>
        <v>0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0</v>
      </c>
      <c r="D112" s="46">
        <f t="shared" si="0"/>
        <v>0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10965311.23</v>
      </c>
      <c r="D113" s="124">
        <f t="shared" si="0"/>
        <v>0.99366523272534257</v>
      </c>
      <c r="E113" s="42"/>
    </row>
    <row r="114" spans="1:5" x14ac:dyDescent="0.2">
      <c r="A114" s="44">
        <v>5131</v>
      </c>
      <c r="B114" s="42" t="s">
        <v>296</v>
      </c>
      <c r="C114" s="45">
        <v>0</v>
      </c>
      <c r="D114" s="46">
        <f t="shared" si="0"/>
        <v>0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0</v>
      </c>
      <c r="D116" s="46">
        <f t="shared" si="0"/>
        <v>0</v>
      </c>
      <c r="E116" s="42"/>
    </row>
    <row r="117" spans="1:5" x14ac:dyDescent="0.2">
      <c r="A117" s="44">
        <v>5134</v>
      </c>
      <c r="B117" s="42" t="s">
        <v>299</v>
      </c>
      <c r="C117" s="45">
        <v>87202.73</v>
      </c>
      <c r="D117" s="46">
        <f t="shared" si="0"/>
        <v>7.9022217593485676E-3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0</v>
      </c>
      <c r="D120" s="46">
        <f t="shared" si="0"/>
        <v>0</v>
      </c>
      <c r="E120" s="42"/>
    </row>
    <row r="121" spans="1:5" x14ac:dyDescent="0.2">
      <c r="A121" s="44">
        <v>5138</v>
      </c>
      <c r="B121" s="42" t="s">
        <v>303</v>
      </c>
      <c r="C121" s="45">
        <v>10876316.5</v>
      </c>
      <c r="D121" s="46">
        <f t="shared" si="0"/>
        <v>0.98560062176794072</v>
      </c>
      <c r="E121" s="42"/>
    </row>
    <row r="122" spans="1:5" x14ac:dyDescent="0.2">
      <c r="A122" s="44">
        <v>5139</v>
      </c>
      <c r="B122" s="42" t="s">
        <v>304</v>
      </c>
      <c r="C122" s="45">
        <v>1792</v>
      </c>
      <c r="D122" s="46">
        <f t="shared" si="0"/>
        <v>1.6238919805323335E-4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15" spans="1:5" x14ac:dyDescent="0.2">
      <c r="B215" s="160" t="s">
        <v>602</v>
      </c>
      <c r="C215" s="160" t="s">
        <v>603</v>
      </c>
    </row>
    <row r="216" spans="1:5" x14ac:dyDescent="0.2">
      <c r="B216" s="160" t="s">
        <v>604</v>
      </c>
      <c r="C216" s="160"/>
    </row>
    <row r="217" spans="1:5" x14ac:dyDescent="0.2">
      <c r="B217" s="160"/>
      <c r="C217" s="160"/>
    </row>
    <row r="218" spans="1:5" x14ac:dyDescent="0.2">
      <c r="B218" s="160"/>
      <c r="C218" s="160"/>
    </row>
    <row r="219" spans="1:5" ht="22.5" x14ac:dyDescent="0.2">
      <c r="B219" s="160" t="s">
        <v>605</v>
      </c>
      <c r="C219" s="160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8"/>
  <sheetViews>
    <sheetView topLeftCell="A151" zoomScale="80" zoomScaleNormal="80" workbookViewId="0">
      <selection activeCell="B174" sqref="B174:C178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8" width="16.7109375" style="14" customWidth="1"/>
    <col min="9" max="9" width="27.140625" style="14" customWidth="1"/>
    <col min="10" max="10" width="22.285156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3000000</v>
      </c>
      <c r="D23" s="18">
        <v>3000000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10877</v>
      </c>
      <c r="D64" s="18">
        <f t="shared" ref="D64:E64" si="0">SUM(D65:D72)</f>
        <v>0</v>
      </c>
      <c r="E64" s="18">
        <f t="shared" si="0"/>
        <v>0</v>
      </c>
    </row>
    <row r="65" spans="1:9" x14ac:dyDescent="0.2">
      <c r="A65" s="16">
        <v>1241</v>
      </c>
      <c r="B65" s="14" t="s">
        <v>157</v>
      </c>
      <c r="C65" s="18">
        <v>8457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2420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0</v>
      </c>
    </row>
    <row r="70" spans="1:9" x14ac:dyDescent="0.2">
      <c r="A70" s="16">
        <v>1246</v>
      </c>
      <c r="B70" s="14" t="s">
        <v>162</v>
      </c>
      <c r="C70" s="18">
        <v>0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26050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0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26050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0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0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84236.900000000009</v>
      </c>
      <c r="D110" s="18">
        <f>SUM(D111:D119)</f>
        <v>84236.900000000009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6791.55</v>
      </c>
      <c r="D111" s="18">
        <f>C111</f>
        <v>6791.55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78162.350000000006</v>
      </c>
      <c r="D112" s="18">
        <f t="shared" ref="D112:D119" si="1">C112</f>
        <v>78162.350000000006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-717.05</v>
      </c>
      <c r="D117" s="18">
        <f t="shared" si="1"/>
        <v>-717.05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0.05</v>
      </c>
      <c r="D119" s="18">
        <f t="shared" si="1"/>
        <v>0.05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4" spans="1:5" x14ac:dyDescent="0.2">
      <c r="B174" s="160" t="s">
        <v>602</v>
      </c>
      <c r="C174" s="160" t="s">
        <v>603</v>
      </c>
    </row>
    <row r="175" spans="1:5" x14ac:dyDescent="0.2">
      <c r="B175" s="160" t="s">
        <v>604</v>
      </c>
      <c r="C175" s="160"/>
    </row>
    <row r="176" spans="1:5" x14ac:dyDescent="0.2">
      <c r="B176" s="160"/>
      <c r="C176" s="160"/>
    </row>
    <row r="177" spans="2:3" x14ac:dyDescent="0.2">
      <c r="B177" s="160"/>
      <c r="C177" s="160"/>
    </row>
    <row r="178" spans="2:3" ht="22.5" x14ac:dyDescent="0.2">
      <c r="B178" s="160" t="s">
        <v>605</v>
      </c>
      <c r="C178" s="160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5"/>
  <sheetViews>
    <sheetView topLeftCell="A19" workbookViewId="0">
      <selection activeCell="B31" sqref="B31:C35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-34353.5</v>
      </c>
    </row>
    <row r="16" spans="1:5" x14ac:dyDescent="0.2">
      <c r="A16" s="27">
        <v>3220</v>
      </c>
      <c r="B16" s="23" t="s">
        <v>387</v>
      </c>
      <c r="C16" s="28">
        <v>3062593.26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1" spans="1:3" x14ac:dyDescent="0.2">
      <c r="B31" s="160" t="s">
        <v>602</v>
      </c>
      <c r="C31" s="160" t="s">
        <v>603</v>
      </c>
    </row>
    <row r="32" spans="1:3" x14ac:dyDescent="0.2">
      <c r="B32" s="160" t="s">
        <v>604</v>
      </c>
      <c r="C32" s="160"/>
    </row>
    <row r="33" spans="2:3" x14ac:dyDescent="0.2">
      <c r="B33" s="160"/>
      <c r="C33" s="160"/>
    </row>
    <row r="34" spans="2:3" x14ac:dyDescent="0.2">
      <c r="B34" s="160"/>
      <c r="C34" s="160"/>
    </row>
    <row r="35" spans="2:3" x14ac:dyDescent="0.2">
      <c r="B35" s="160" t="s">
        <v>605</v>
      </c>
      <c r="C35" s="160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2"/>
  <sheetViews>
    <sheetView topLeftCell="A133" zoomScale="130" zoomScaleNormal="130" workbookViewId="0">
      <selection activeCell="B148" sqref="B148:C152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6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7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98994.11</v>
      </c>
      <c r="D10" s="28">
        <v>-1866461.39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98994.11</v>
      </c>
      <c r="D16" s="84">
        <f>SUM(D9:D15)</f>
        <v>-1866461.39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0</v>
      </c>
      <c r="D29" s="84">
        <f>SUM(D30:D37)</f>
        <v>0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0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0</v>
      </c>
      <c r="D44" s="84">
        <f>D21+D29+D38</f>
        <v>0</v>
      </c>
    </row>
    <row r="46" spans="1:5" x14ac:dyDescent="0.2">
      <c r="A46" s="25" t="s">
        <v>591</v>
      </c>
      <c r="B46" s="25"/>
      <c r="C46" s="25"/>
      <c r="D46" s="25"/>
      <c r="E46" s="156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7"/>
    </row>
    <row r="48" spans="1:5" x14ac:dyDescent="0.2">
      <c r="A48" s="34">
        <v>3210</v>
      </c>
      <c r="B48" s="35" t="s">
        <v>520</v>
      </c>
      <c r="C48" s="84">
        <v>-34353.5</v>
      </c>
      <c r="D48" s="84">
        <v>2067887.75</v>
      </c>
    </row>
    <row r="49" spans="1:4" x14ac:dyDescent="0.2">
      <c r="A49" s="27"/>
      <c r="B49" s="85" t="s">
        <v>509</v>
      </c>
      <c r="C49" s="84">
        <f>C54+C66+C94+C97+C50</f>
        <v>700000</v>
      </c>
      <c r="D49" s="84">
        <f>D54+D66+D94+D97+D50</f>
        <v>2796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2605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2605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0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2605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700000</v>
      </c>
      <c r="D97" s="84">
        <f>SUM(D98:D102)</f>
        <v>191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700000</v>
      </c>
      <c r="D100" s="28">
        <v>191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-6000000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-6000000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-6000000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6665646.5</v>
      </c>
      <c r="D145" s="84">
        <f>D48+D49+D103-D109-D112</f>
        <v>2070683.75</v>
      </c>
    </row>
    <row r="147" spans="1:4" x14ac:dyDescent="0.2">
      <c r="B147" s="23" t="s">
        <v>517</v>
      </c>
    </row>
    <row r="148" spans="1:4" x14ac:dyDescent="0.2">
      <c r="B148" s="160" t="s">
        <v>602</v>
      </c>
      <c r="C148" s="160" t="s">
        <v>603</v>
      </c>
    </row>
    <row r="149" spans="1:4" x14ac:dyDescent="0.2">
      <c r="B149" s="160" t="s">
        <v>604</v>
      </c>
      <c r="C149" s="160"/>
    </row>
    <row r="150" spans="1:4" x14ac:dyDescent="0.2">
      <c r="B150" s="160"/>
      <c r="C150" s="160"/>
    </row>
    <row r="151" spans="1:4" x14ac:dyDescent="0.2">
      <c r="B151" s="160"/>
      <c r="C151" s="160"/>
    </row>
    <row r="152" spans="1:4" ht="22.5" x14ac:dyDescent="0.2">
      <c r="B152" s="160" t="s">
        <v>605</v>
      </c>
      <c r="C152" s="160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 xr:uid="{00000000-0002-0000-0400-000000000000}"/>
    <dataValidation allowBlank="1" showInputMessage="1" showErrorMessage="1" prompt="Saldo al 31 de diciembre del año anterior que se presenta" sqref="D8 D47 D20" xr:uid="{00000000-0002-0000-0400-000001000000}"/>
    <dataValidation allowBlank="1" showInputMessage="1" showErrorMessage="1" prompt="Importe del trimestre anterior" sqref="D63 D54 C49:D49 C54:C65" xr:uid="{00000000-0002-0000-0400-000002000000}"/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28"/>
  <sheetViews>
    <sheetView showGridLines="0" topLeftCell="A7" workbookViewId="0">
      <selection activeCell="B24" sqref="B24:C28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11000863.26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11000863.26</v>
      </c>
    </row>
    <row r="23" spans="1:3" x14ac:dyDescent="0.2">
      <c r="B23" s="31" t="s">
        <v>517</v>
      </c>
    </row>
    <row r="24" spans="1:3" x14ac:dyDescent="0.2">
      <c r="B24" s="160" t="s">
        <v>602</v>
      </c>
      <c r="C24" s="160" t="s">
        <v>603</v>
      </c>
    </row>
    <row r="25" spans="1:3" x14ac:dyDescent="0.2">
      <c r="B25" s="160" t="s">
        <v>604</v>
      </c>
      <c r="C25" s="160"/>
    </row>
    <row r="26" spans="1:3" x14ac:dyDescent="0.2">
      <c r="B26" s="160"/>
      <c r="C26" s="160"/>
    </row>
    <row r="27" spans="1:3" x14ac:dyDescent="0.2">
      <c r="B27" s="160"/>
      <c r="C27" s="160"/>
    </row>
    <row r="28" spans="1:3" x14ac:dyDescent="0.2">
      <c r="B28" s="160" t="s">
        <v>605</v>
      </c>
      <c r="C28" s="160" t="s">
        <v>606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7"/>
  <sheetViews>
    <sheetView showGridLines="0" topLeftCell="A25" workbookViewId="0">
      <selection activeCell="B43" sqref="B43:C47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11035216.76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11035216.76</v>
      </c>
    </row>
    <row r="42" spans="1:3" x14ac:dyDescent="0.2">
      <c r="B42" s="31" t="s">
        <v>517</v>
      </c>
    </row>
    <row r="43" spans="1:3" x14ac:dyDescent="0.2">
      <c r="B43" s="160" t="s">
        <v>602</v>
      </c>
      <c r="C43" s="160" t="s">
        <v>603</v>
      </c>
    </row>
    <row r="44" spans="1:3" x14ac:dyDescent="0.2">
      <c r="B44" s="160" t="s">
        <v>604</v>
      </c>
      <c r="C44" s="160"/>
    </row>
    <row r="45" spans="1:3" x14ac:dyDescent="0.2">
      <c r="B45" s="160"/>
      <c r="C45" s="160"/>
    </row>
    <row r="46" spans="1:3" x14ac:dyDescent="0.2">
      <c r="B46" s="160"/>
      <c r="C46" s="160"/>
    </row>
    <row r="47" spans="1:3" x14ac:dyDescent="0.2">
      <c r="B47" s="160" t="s">
        <v>605</v>
      </c>
      <c r="C47" s="160" t="s">
        <v>606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3"/>
  <sheetViews>
    <sheetView tabSelected="1" topLeftCell="A31" workbookViewId="0">
      <selection activeCell="D47" sqref="D47:D48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7.42578125" style="23" bestFit="1" customWidth="1"/>
    <col min="4" max="5" width="23.7109375" style="23" bestFit="1" customWidth="1"/>
    <col min="6" max="6" width="19.28515625" style="23" customWidth="1"/>
    <col min="7" max="7" width="20.5703125" style="23" customWidth="1"/>
    <col min="8" max="10" width="20.285156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35" t="s">
        <v>607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9000072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-5999208.7400000002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8000000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6000000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-17000863.260000002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3" x14ac:dyDescent="0.2">
      <c r="B49" s="149" t="s">
        <v>405</v>
      </c>
      <c r="C49" s="148">
        <f>H1</f>
        <v>2024</v>
      </c>
    </row>
    <row r="50" spans="1:3" x14ac:dyDescent="0.2">
      <c r="A50" s="23">
        <v>8210</v>
      </c>
      <c r="B50" s="112" t="s">
        <v>47</v>
      </c>
      <c r="C50" s="114">
        <v>-9000072</v>
      </c>
    </row>
    <row r="51" spans="1:3" x14ac:dyDescent="0.2">
      <c r="A51" s="23">
        <v>8220</v>
      </c>
      <c r="B51" s="112" t="s">
        <v>46</v>
      </c>
      <c r="C51" s="114">
        <v>6096522.2999999998</v>
      </c>
    </row>
    <row r="52" spans="1:3" x14ac:dyDescent="0.2">
      <c r="A52" s="23">
        <v>8230</v>
      </c>
      <c r="B52" s="112" t="s">
        <v>599</v>
      </c>
      <c r="C52" s="114">
        <v>-8133538.6100000003</v>
      </c>
    </row>
    <row r="53" spans="1:3" x14ac:dyDescent="0.2">
      <c r="A53" s="23">
        <v>8240</v>
      </c>
      <c r="B53" s="112" t="s">
        <v>45</v>
      </c>
      <c r="C53" s="114">
        <v>1871.55</v>
      </c>
    </row>
    <row r="54" spans="1:3" x14ac:dyDescent="0.2">
      <c r="A54" s="23">
        <v>8250</v>
      </c>
      <c r="B54" s="112" t="s">
        <v>44</v>
      </c>
      <c r="C54" s="114">
        <v>0</v>
      </c>
    </row>
    <row r="55" spans="1:3" x14ac:dyDescent="0.2">
      <c r="A55" s="23">
        <v>8260</v>
      </c>
      <c r="B55" s="112" t="s">
        <v>43</v>
      </c>
      <c r="C55" s="114">
        <v>700000</v>
      </c>
    </row>
    <row r="56" spans="1:3" x14ac:dyDescent="0.2">
      <c r="A56" s="23">
        <v>8270</v>
      </c>
      <c r="B56" s="112" t="s">
        <v>42</v>
      </c>
      <c r="C56" s="114">
        <v>10335216.76</v>
      </c>
    </row>
    <row r="58" spans="1:3" x14ac:dyDescent="0.2">
      <c r="B58" s="14" t="s">
        <v>517</v>
      </c>
    </row>
    <row r="59" spans="1:3" x14ac:dyDescent="0.2">
      <c r="B59" s="160" t="s">
        <v>602</v>
      </c>
      <c r="C59" s="160" t="s">
        <v>603</v>
      </c>
    </row>
    <row r="60" spans="1:3" x14ac:dyDescent="0.2">
      <c r="B60" s="160" t="s">
        <v>604</v>
      </c>
      <c r="C60" s="160"/>
    </row>
    <row r="61" spans="1:3" x14ac:dyDescent="0.2">
      <c r="B61" s="160"/>
      <c r="C61" s="160"/>
    </row>
    <row r="62" spans="1:3" x14ac:dyDescent="0.2">
      <c r="B62" s="160"/>
      <c r="C62" s="160"/>
    </row>
    <row r="63" spans="1:3" x14ac:dyDescent="0.2">
      <c r="B63" s="160" t="s">
        <v>605</v>
      </c>
      <c r="C63" s="160" t="s">
        <v>606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804A0-837C-4E5D-BA43-639A65754BF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CHARLY</cp:lastModifiedBy>
  <cp:lastPrinted>2019-02-13T21:19:08Z</cp:lastPrinted>
  <dcterms:created xsi:type="dcterms:W3CDTF">2012-12-11T20:36:24Z</dcterms:created>
  <dcterms:modified xsi:type="dcterms:W3CDTF">2024-10-22T01:16:20Z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