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01\Desktop\Propuesta de presupuesto 2025\PRESUPUESTO 2025\"/>
    </mc:Choice>
  </mc:AlternateContent>
  <xr:revisionPtr revIDLastSave="0" documentId="8_{95209868-FFEF-45C5-B9D2-DA9865A726C0}" xr6:coauthVersionLast="47" xr6:coauthVersionMax="47" xr10:uidLastSave="{00000000-0000-0000-0000-000000000000}"/>
  <bookViews>
    <workbookView xWindow="-120" yWindow="-120" windowWidth="19440" windowHeight="14880" xr2:uid="{250FB771-8878-4EC9-BBA6-BE22F6A086D7}"/>
  </bookViews>
  <sheets>
    <sheet name="INGRESOS 2025 CRI AUTORIZADO" sheetId="1" r:id="rId1"/>
  </sheets>
  <definedNames>
    <definedName name="_xlnm._FilterDatabase" localSheetId="0" hidden="1">'INGRESOS 2025 CRI AUTORIZADO'!$B$5:$R$276</definedName>
    <definedName name="_xlnm.Print_Area" localSheetId="0">'INGRESOS 2025 CRI AUTORIZADO'!$A$1:$Q$285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6" i="1" l="1"/>
  <c r="C275" i="1"/>
  <c r="C271" i="1" s="1"/>
  <c r="Q267" i="1"/>
  <c r="Q266" i="1"/>
  <c r="Q265" i="1"/>
  <c r="Q264" i="1"/>
  <c r="C263" i="1"/>
  <c r="Q262" i="1"/>
  <c r="Q261" i="1"/>
  <c r="Q260" i="1"/>
  <c r="Q259" i="1"/>
  <c r="Q258" i="1"/>
  <c r="Q257" i="1"/>
  <c r="Q256" i="1"/>
  <c r="Q255" i="1"/>
  <c r="Q254" i="1"/>
  <c r="Q253" i="1"/>
  <c r="Q252" i="1"/>
  <c r="C251" i="1"/>
  <c r="C249" i="1"/>
  <c r="C248" i="1" s="1"/>
  <c r="Q246" i="1"/>
  <c r="C245" i="1"/>
  <c r="Q244" i="1"/>
  <c r="C243" i="1"/>
  <c r="Q242" i="1"/>
  <c r="C241" i="1"/>
  <c r="Q240" i="1"/>
  <c r="C239" i="1"/>
  <c r="Q238" i="1"/>
  <c r="C237" i="1"/>
  <c r="C234" i="1"/>
  <c r="Q233" i="1"/>
  <c r="C232" i="1"/>
  <c r="Q231" i="1"/>
  <c r="C230" i="1"/>
  <c r="C229" i="1" s="1"/>
  <c r="Q227" i="1"/>
  <c r="C226" i="1"/>
  <c r="Q225" i="1"/>
  <c r="C224" i="1"/>
  <c r="Q223" i="1"/>
  <c r="C222" i="1"/>
  <c r="Q221" i="1"/>
  <c r="C220" i="1"/>
  <c r="Q219" i="1"/>
  <c r="C218" i="1"/>
  <c r="Q217" i="1"/>
  <c r="C216" i="1"/>
  <c r="C212" i="1"/>
  <c r="C208" i="1"/>
  <c r="Q206" i="1"/>
  <c r="C205" i="1"/>
  <c r="Q204" i="1"/>
  <c r="C203" i="1"/>
  <c r="Q202" i="1"/>
  <c r="C201" i="1"/>
  <c r="Q198" i="1"/>
  <c r="Q197" i="1"/>
  <c r="Q196" i="1"/>
  <c r="C195" i="1"/>
  <c r="Q194" i="1"/>
  <c r="C193" i="1"/>
  <c r="Q192" i="1"/>
  <c r="C191" i="1"/>
  <c r="Q190" i="1"/>
  <c r="Q189" i="1"/>
  <c r="C188" i="1"/>
  <c r="Q187" i="1"/>
  <c r="Q186" i="1"/>
  <c r="Q185" i="1"/>
  <c r="C184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C167" i="1"/>
  <c r="Q166" i="1"/>
  <c r="C165" i="1"/>
  <c r="Q164" i="1"/>
  <c r="Q163" i="1"/>
  <c r="Q162" i="1"/>
  <c r="Q161" i="1"/>
  <c r="Q160" i="1"/>
  <c r="C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C140" i="1"/>
  <c r="C137" i="1" s="1"/>
  <c r="C136" i="1" s="1"/>
  <c r="Q139" i="1"/>
  <c r="C138" i="1"/>
  <c r="Q128" i="1"/>
  <c r="Q127" i="1"/>
  <c r="C126" i="1"/>
  <c r="Q125" i="1"/>
  <c r="Q124" i="1"/>
  <c r="Q123" i="1"/>
  <c r="Q122" i="1"/>
  <c r="C121" i="1"/>
  <c r="Q120" i="1"/>
  <c r="C119" i="1"/>
  <c r="Q118" i="1"/>
  <c r="Q117" i="1"/>
  <c r="Q116" i="1"/>
  <c r="C115" i="1"/>
  <c r="Q114" i="1"/>
  <c r="Q113" i="1"/>
  <c r="Q112" i="1"/>
  <c r="Q111" i="1"/>
  <c r="C110" i="1"/>
  <c r="Q109" i="1"/>
  <c r="Q108" i="1"/>
  <c r="C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C94" i="1"/>
  <c r="Q93" i="1"/>
  <c r="Q92" i="1"/>
  <c r="Q91" i="1"/>
  <c r="Q90" i="1"/>
  <c r="Q89" i="1"/>
  <c r="Q88" i="1"/>
  <c r="Q87" i="1"/>
  <c r="Q86" i="1"/>
  <c r="C85" i="1"/>
  <c r="Q84" i="1"/>
  <c r="Q83" i="1"/>
  <c r="C82" i="1"/>
  <c r="Q81" i="1"/>
  <c r="C80" i="1"/>
  <c r="Q79" i="1"/>
  <c r="Q78" i="1"/>
  <c r="Q77" i="1"/>
  <c r="Q76" i="1"/>
  <c r="C75" i="1"/>
  <c r="Q74" i="1"/>
  <c r="Q73" i="1"/>
  <c r="C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C58" i="1"/>
  <c r="Q57" i="1"/>
  <c r="Q56" i="1"/>
  <c r="C55" i="1"/>
  <c r="C44" i="1"/>
  <c r="C43" i="1"/>
  <c r="Q39" i="1"/>
  <c r="C38" i="1"/>
  <c r="Q37" i="1"/>
  <c r="C36" i="1"/>
  <c r="Q35" i="1"/>
  <c r="C34" i="1"/>
  <c r="C31" i="1"/>
  <c r="C30" i="1"/>
  <c r="Q29" i="1"/>
  <c r="Q28" i="1"/>
  <c r="C27" i="1"/>
  <c r="Q26" i="1"/>
  <c r="C25" i="1"/>
  <c r="C22" i="1" s="1"/>
  <c r="Q24" i="1"/>
  <c r="C23" i="1"/>
  <c r="Q21" i="1"/>
  <c r="Q19" i="1"/>
  <c r="Q18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Q16" i="1"/>
  <c r="Q15" i="1"/>
  <c r="Q14" i="1"/>
  <c r="Q13" i="1"/>
  <c r="P12" i="1"/>
  <c r="O12" i="1"/>
  <c r="N12" i="1"/>
  <c r="M12" i="1"/>
  <c r="L12" i="1"/>
  <c r="K12" i="1"/>
  <c r="J12" i="1"/>
  <c r="I12" i="1"/>
  <c r="H12" i="1"/>
  <c r="G12" i="1"/>
  <c r="F12" i="1"/>
  <c r="E12" i="1"/>
  <c r="C12" i="1"/>
  <c r="C11" i="1"/>
  <c r="C8" i="1"/>
  <c r="C215" i="1" l="1"/>
  <c r="C183" i="1"/>
  <c r="C182" i="1" s="1"/>
  <c r="C54" i="1"/>
  <c r="C49" i="1" s="1"/>
  <c r="C236" i="1"/>
  <c r="C33" i="1"/>
  <c r="C7" i="1"/>
  <c r="C214" i="1"/>
  <c r="C6" i="1" l="1"/>
</calcChain>
</file>

<file path=xl/sharedStrings.xml><?xml version="1.0" encoding="utf-8"?>
<sst xmlns="http://schemas.openxmlformats.org/spreadsheetml/2006/main" count="349" uniqueCount="291">
  <si>
    <t xml:space="preserve"> PRONOSTICO DE INGRESOS CALENDARIZADO EJERCICIO FISCAL 2025</t>
  </si>
  <si>
    <t>NOMBRE</t>
  </si>
  <si>
    <t>ANUAL</t>
  </si>
  <si>
    <t>FONDO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</si>
  <si>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</si>
  <si>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</si>
  <si>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</si>
  <si>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</si>
  <si>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</si>
  <si>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</si>
  <si>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</si>
  <si>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</si>
  <si>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</si>
  <si>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</si>
  <si>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</si>
  <si>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</si>
  <si>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</si>
  <si>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PRONOSTICO DE INGRESOS 2025</t>
  </si>
  <si>
    <t>Rubro de ingresos de la Administración Central</t>
  </si>
  <si>
    <t>1 Impuestos</t>
  </si>
  <si>
    <t>1100 Impuestos sobre los ingresos</t>
  </si>
  <si>
    <t>1101 Impuesto sobre juegos y apuestas permitidas</t>
  </si>
  <si>
    <t>1103 Impuesto sobre rifas, sorteos, loterías y concursos</t>
  </si>
  <si>
    <t>1200 Impuestos sobre el patrimonio</t>
  </si>
  <si>
    <t>1201 Impuesto predial</t>
  </si>
  <si>
    <t>120101  Predial Urbano Corriente</t>
  </si>
  <si>
    <t>120102  Predial Rústico Corriente</t>
  </si>
  <si>
    <t>120103  Rezago, predial urbano</t>
  </si>
  <si>
    <t>120104  Rezago predial rústico</t>
  </si>
  <si>
    <t>1202 Impuesto sobre división y lotificación de inmuebles</t>
  </si>
  <si>
    <t>120201  División y Lotificación Urbana</t>
  </si>
  <si>
    <t>120202 Division y Lotificación Rustica</t>
  </si>
  <si>
    <t>1203 Impuesto sobre adquisición de bienes inmuebles</t>
  </si>
  <si>
    <t>120301  Adquisicion de Bienes Inmuebles</t>
  </si>
  <si>
    <t>1300 Impuestos sobre la producción, el consumo y las transacciones</t>
  </si>
  <si>
    <t>1301 Explotación de marmoles, canteras, pizarras, basaltos, cal, entre otras</t>
  </si>
  <si>
    <t>130101  Explotación de bancos de mármoles, canteras, pizarras, basaltos, cal, calizas, tezontle, tepetate y sus derivados, arena, grava y otros similares</t>
  </si>
  <si>
    <t>1303 Impuesto de Fraccionamientos</t>
  </si>
  <si>
    <t>130301 Impuesto sobre fraccionamientos</t>
  </si>
  <si>
    <t>1304 Impuesto sobre diversiones y espectáculos públicos</t>
  </si>
  <si>
    <t>130401 Impuesto sobre diversiones y espectáculos públicos</t>
  </si>
  <si>
    <t>130402 Corrida de toros y festividades taurinos</t>
  </si>
  <si>
    <t>1400 Impuesots al Comercio Exterior</t>
  </si>
  <si>
    <t>1500 Impuestos sobre Nómina y Asimilables</t>
  </si>
  <si>
    <t>1600 Impuestos Ecológicos</t>
  </si>
  <si>
    <t>1700 Accesorios de Impuestos</t>
  </si>
  <si>
    <t>1701 Recargos</t>
  </si>
  <si>
    <t>170101  Recargos predial</t>
  </si>
  <si>
    <t>1702 Multas</t>
  </si>
  <si>
    <t>170201  Multas del Impuesto Predial</t>
  </si>
  <si>
    <t>1703 Gastos de ejecución</t>
  </si>
  <si>
    <t>170301 Gastos de ejecucion</t>
  </si>
  <si>
    <t>1800 Otros Impuestos</t>
  </si>
  <si>
    <t>1900  Impuestos no Comprendidos en la Ley de Ingresos Vigentes, Causados en Ejercicios Fiscales Anteriores pendientes de liquidación o pago</t>
  </si>
  <si>
    <t>2 Cuotas y Aportaciones de Seguridad Social</t>
  </si>
  <si>
    <t>3 Contribuciones de mejoras</t>
  </si>
  <si>
    <t xml:space="preserve"> </t>
  </si>
  <si>
    <t>3100 Contribución de mejoras por obras públicas</t>
  </si>
  <si>
    <t>3101 Por ejecución  de obras públicas urbanas</t>
  </si>
  <si>
    <t>3102 Por ejecución de obras públicas rurales</t>
  </si>
  <si>
    <t>3103 Por aportacion de obra de alumbrado público</t>
  </si>
  <si>
    <t>3900 Contribuciones de Mejoras no Comprendidas en la Ley de Ingresos Vigente, Causadas en Ejercicios Fiscales Anteriores Pendientes de Liquidación o Pago</t>
  </si>
  <si>
    <t>4 Derechos</t>
  </si>
  <si>
    <t>4100 Derechos por el uso, goce, aprovechamiento o explotación de bienes de dominio público</t>
  </si>
  <si>
    <t>4101 Ocupación, uso y aprovechamiento de los bienes de dominio público del  municipio</t>
  </si>
  <si>
    <t>4102 Explotación, uso  de bienes muebles o inmuebles propiedad del municipio</t>
  </si>
  <si>
    <t>4103 Comercio ambulante</t>
  </si>
  <si>
    <t>4300 Derechos por prestación de servicios</t>
  </si>
  <si>
    <t>4301 Por servicios de limpia</t>
  </si>
  <si>
    <t>430101  Serv limpia, recolec, traslado, tratmto</t>
  </si>
  <si>
    <t>430102 Deposito de residuos solidos no peligrosos en el Relleno Sanitario Municipal</t>
  </si>
  <si>
    <t>4302 Por servicios de panteones</t>
  </si>
  <si>
    <t>430201  Inhumaciones diferenes fosas y gavetas</t>
  </si>
  <si>
    <t>430202  Venta de criptas familiares de tres gavetas bajo</t>
  </si>
  <si>
    <t>430203  Licencia para colocar lápida en fosas o gavetas</t>
  </si>
  <si>
    <t>430204  Licencia para construccion de monumentos en panteo</t>
  </si>
  <si>
    <t>430205  Permisos para traslado de cadáveres fuera del municipio</t>
  </si>
  <si>
    <t>430206 Permiso para la cremacion de cadaveres</t>
  </si>
  <si>
    <t>430207 Permiso para colocacion de floreros libros y retabos</t>
  </si>
  <si>
    <t>430208  Permisos para colocación de planchas y lozas</t>
  </si>
  <si>
    <t>430209  Permisos de remodelación de gavetas</t>
  </si>
  <si>
    <t>430210  Permiso para construir sobre gavetas</t>
  </si>
  <si>
    <t>430211  Exhumación de restos</t>
  </si>
  <si>
    <t>430212  Cesión de derechos</t>
  </si>
  <si>
    <t>430213  Refrendo de gavetas y fosas</t>
  </si>
  <si>
    <t>4304 Por servicios de seguridad pública</t>
  </si>
  <si>
    <t>430401  Vigilancia por evento</t>
  </si>
  <si>
    <t>430402 Anuencias Seg Púb.</t>
  </si>
  <si>
    <t>4305 Por servicios de transporte público</t>
  </si>
  <si>
    <t>430501  Refrendo Anual de Concesión</t>
  </si>
  <si>
    <t>430502  Permisos eventuales d transporte público</t>
  </si>
  <si>
    <t>430503  Revista mecánica</t>
  </si>
  <si>
    <t>430504  Prog p uso de unidades buen edo por año</t>
  </si>
  <si>
    <t>4306 Por servicios de transito y vialidad</t>
  </si>
  <si>
    <t>430601  Constancia de no infracción</t>
  </si>
  <si>
    <t>4307 Por servicios de estacionamientos</t>
  </si>
  <si>
    <t>430701  Estacionamiento Jaime Nuno (Pensiones)</t>
  </si>
  <si>
    <t>430702  Estacionamiento Jaime Nuno (vehiculos)</t>
  </si>
  <si>
    <t>4309 Por servicios de proteccion civil</t>
  </si>
  <si>
    <t>430901  Conform para quema de fuegos pirotécnico</t>
  </si>
  <si>
    <t>430902  Dictamen anual comercios de bajo riesgo</t>
  </si>
  <si>
    <t>430903  Dictamen anual comercios de alto riesgo</t>
  </si>
  <si>
    <t>430904  Visto bueno de programas internos de Protección Civil</t>
  </si>
  <si>
    <t>430905 Capacitacion de brigadas internas</t>
  </si>
  <si>
    <t>430910 Dictamen de Evaluación de riesgos.</t>
  </si>
  <si>
    <t>430911 Constancia de factibilidad para construcción</t>
  </si>
  <si>
    <t>430912 Constancia de simulacro de evacuación.</t>
  </si>
  <si>
    <t>4310  Por servicios de obra pública y desarrollo urbano</t>
  </si>
  <si>
    <t>431001 Licencia de construcción y ampliación</t>
  </si>
  <si>
    <t>431002 Certif de term de obra y uso de edific edi</t>
  </si>
  <si>
    <t>431003 Anál factibil p dividir, lotif o fusiona</t>
  </si>
  <si>
    <t>431004 Anál prelim uso de suelo y factibilidad</t>
  </si>
  <si>
    <t>431005 Licencias de uso de suelo</t>
  </si>
  <si>
    <t>431006 Asignación de núm oficial cualquier uso</t>
  </si>
  <si>
    <t>431007 Certific de proyectos de electrificación</t>
  </si>
  <si>
    <r>
      <t>431008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Por expedicion de permisos de uso de suelo, alineamiento y numero oficial, por permiso </t>
    </r>
  </si>
  <si>
    <t>431009 Permiso para ruptura de pavimento</t>
  </si>
  <si>
    <t>431010 Permiso p ruptura de pavim p inst especi</t>
  </si>
  <si>
    <t>431011 Corrección de autorización de divisiones</t>
  </si>
  <si>
    <t>431012  Prorroga de permiso de construccion</t>
  </si>
  <si>
    <t>4311 Por servicios catastrales y prácticas de avalúos</t>
  </si>
  <si>
    <t>431101  Valuación Catastral</t>
  </si>
  <si>
    <t>431102  Recibos de Valuación</t>
  </si>
  <si>
    <t>4312 Por servicios en materia de fraccionamientos y condominios</t>
  </si>
  <si>
    <t>431201  Rev proyectos p la autorización de traza</t>
  </si>
  <si>
    <t>431202  Rev de proy p la expedición licencia de</t>
  </si>
  <si>
    <t>431204 Regulariz territ asent humanos por lote</t>
  </si>
  <si>
    <t>431205 Superv de obra con base al proy pres</t>
  </si>
  <si>
    <t>4313 Por la expedición de licencias o permisos para el establecimiento de anuncios</t>
  </si>
  <si>
    <t>431301  Exped licencias p colocación de anuncios</t>
  </si>
  <si>
    <t>431302  Perm difusión fonética por medios electr</t>
  </si>
  <si>
    <t>431303  Perm coloc anuncio móvil, inflabl o temp</t>
  </si>
  <si>
    <t>4315 Por servicios en materia ambiental</t>
  </si>
  <si>
    <t>431501 Por servicios en materia ambiental</t>
  </si>
  <si>
    <t>4316 Por la expedición de documentos, tales como: constancias, certificados, certificaciones, cartas, entre otros.</t>
  </si>
  <si>
    <t>431649  Const valor fiscal a la propiedad raiz</t>
  </si>
  <si>
    <t>431650  Constancia de historial catastral</t>
  </si>
  <si>
    <t>431651  Cert Exp el Secretario del H. Ayuntamiento</t>
  </si>
  <si>
    <t>431652  Const exp Dep y Ent de Admón Públ Mpal</t>
  </si>
  <si>
    <t>4318 Por servicios de alumbrado público</t>
  </si>
  <si>
    <t>431801 DAP CFE</t>
  </si>
  <si>
    <t>431802  DAP PREDIAL</t>
  </si>
  <si>
    <t>4400 Otros Derechos</t>
  </si>
  <si>
    <t>4500 Accesorios de Derechos</t>
  </si>
  <si>
    <t>4501 Recargos</t>
  </si>
  <si>
    <t>4503 Gastos de ejecución</t>
  </si>
  <si>
    <t>4900 Derechos  no Comprendidos en la Ley de Ingresos Vigentes, Causados en Ejercicios Fiscales Anteriores pendientes de liquidación o pago</t>
  </si>
  <si>
    <t>4901 Derechos por el uso, goce, aprovechamiento o explotación de bienes de dominio público</t>
  </si>
  <si>
    <t>4902 Derechos por la prestación de servicios</t>
  </si>
  <si>
    <t>5 Productos</t>
  </si>
  <si>
    <t xml:space="preserve">5100 Productos </t>
  </si>
  <si>
    <t>5101 Capitales y valores</t>
  </si>
  <si>
    <t>510101  Productos Financieros Cuenta Corriente</t>
  </si>
  <si>
    <t>5102 Uso y arrendamiento de bienes muebles e inmuebles propiedad del municipio con particulares</t>
  </si>
  <si>
    <t>510201  Conseción de los sanitarios  Explanada Jaime Nuno</t>
  </si>
  <si>
    <t>510203  Consecíon de los sanitarios del mercado Hidalgo</t>
  </si>
  <si>
    <t>510204  Conseción de los sanitarios del interior de la Presidencia</t>
  </si>
  <si>
    <t>510206  Estacionamiento Jaime Nuno</t>
  </si>
  <si>
    <t>510207  Estacionamiento Mercado</t>
  </si>
  <si>
    <t>510208  AUDITORIO BICENTENARIO</t>
  </si>
  <si>
    <t>510209  Baños Automatizados Mercado Hidalgo</t>
  </si>
  <si>
    <t>510210  ESTACIONAMIENTO EN AREAS VERDES</t>
  </si>
  <si>
    <t>510212  CONSECION DELA CANCHA EMPASTADA "CARLOS GUZMAN"</t>
  </si>
  <si>
    <t>510214 Parque Ecoturistico Amoles</t>
  </si>
  <si>
    <t>510215  Cancha Valle Montaña</t>
  </si>
  <si>
    <t>510216 Mercado municipal</t>
  </si>
  <si>
    <t>510218  Auditorio municipal</t>
  </si>
  <si>
    <t>510219  Parque zoológico areas verdes</t>
  </si>
  <si>
    <t>510220 CeCaDe</t>
  </si>
  <si>
    <t>510221 Panteones particulares</t>
  </si>
  <si>
    <t>510222 Renta de Bienes Muebles</t>
  </si>
  <si>
    <t>510223  Conseción de los sanitarios calle Morelos</t>
  </si>
  <si>
    <t>5103 Formas valoradas</t>
  </si>
  <si>
    <t>510301  Copias municipales</t>
  </si>
  <si>
    <t>510302  Formas valoradas</t>
  </si>
  <si>
    <t>510303 Licencia de funcionamiento de establecimientos</t>
  </si>
  <si>
    <t>510304  Dictamen de impacto vial</t>
  </si>
  <si>
    <t>510306 Licencias de operatividad y hojas de factibilidad</t>
  </si>
  <si>
    <t xml:space="preserve">5104 Por servicios de trámite con Dependencias Federales </t>
  </si>
  <si>
    <t>510401  Trámite de pasaportes</t>
  </si>
  <si>
    <t>5109 otros productos</t>
  </si>
  <si>
    <t>510901  Fiestas y Eventos Particulares</t>
  </si>
  <si>
    <t>510902 Servicio de Pipas de agua</t>
  </si>
  <si>
    <t>510903 Ambul semifijos, tianguist, comerc fijos</t>
  </si>
  <si>
    <t>510904  Excavación en la vía pública</t>
  </si>
  <si>
    <t>510911  Sobrantes</t>
  </si>
  <si>
    <t>510912  Venta de pet, cobre, aluminio carton, (desechos municipales)</t>
  </si>
  <si>
    <t>510913  Colocación de estrados y ciclorama</t>
  </si>
  <si>
    <t>510914  Permisos para carga y descarga de particulares</t>
  </si>
  <si>
    <t>510915  Venta de libros</t>
  </si>
  <si>
    <t>510917  Renta de Remolques</t>
  </si>
  <si>
    <t>510918  Venta de árboles</t>
  </si>
  <si>
    <t>510919  Poda y tala de árboles</t>
  </si>
  <si>
    <t>510923 Registro de mascotas domesticos</t>
  </si>
  <si>
    <t>5900 Productos  no Comprendidos en la Ley de Ingresos Vigentes, Causados en Ejercicios Fiscales Anteriores pendientes de liquidación o pago</t>
  </si>
  <si>
    <t>6 Aprovechamientos</t>
  </si>
  <si>
    <t xml:space="preserve">6100 Aprovechamientos </t>
  </si>
  <si>
    <t>6101 Bases para licitación y movimientos padrones municipales</t>
  </si>
  <si>
    <t>610101  Pago de Bases para Concurso</t>
  </si>
  <si>
    <t>610102 Refrendo anual de Peritos Valuadores</t>
  </si>
  <si>
    <t>610103 Inscripcion al Registro de Peritos Valuadores</t>
  </si>
  <si>
    <t>6102  Por arrastre y pensión de vehículos infraccionados</t>
  </si>
  <si>
    <t>610201  Por Servicio de Grúa</t>
  </si>
  <si>
    <t>610202  Corralón municipal</t>
  </si>
  <si>
    <t>6103 Donativos</t>
  </si>
  <si>
    <t>610301 Donativos</t>
  </si>
  <si>
    <t>6104 Indemnizaciones no fiscales</t>
  </si>
  <si>
    <t>610401  Daños al Municipio</t>
  </si>
  <si>
    <t>6106 Multas no fiscales</t>
  </si>
  <si>
    <t>610601  Multas de Barandilla</t>
  </si>
  <si>
    <t>610605  Multas e Infracciones de Tránsito</t>
  </si>
  <si>
    <t>610606  Multas de Catastro</t>
  </si>
  <si>
    <t>6107 Otros aprovechamientos</t>
  </si>
  <si>
    <t>6108 Reintegros</t>
  </si>
  <si>
    <t>6109 Refrendo en materia de bebidas alcoholicas</t>
  </si>
  <si>
    <t>610901 Refrendo en materia de bebidas alcoholicas</t>
  </si>
  <si>
    <t>6110 Fiscalización en materia de bebidas alcohólicas</t>
  </si>
  <si>
    <t>611001 Fiscalización en materia de bebidas alcohólicas</t>
  </si>
  <si>
    <t>6112 Impuesto por Servicio de Hospedaje</t>
  </si>
  <si>
    <t>611201 mpuesto por Servicio de Hospedaje</t>
  </si>
  <si>
    <t>6200 Aprovechamientos Patrimoniales</t>
  </si>
  <si>
    <t>6300 Accesorios de aprovechamientos</t>
  </si>
  <si>
    <t>6301 Recargos</t>
  </si>
  <si>
    <t>6302Gastos de ejecución</t>
  </si>
  <si>
    <t>6900 Aprovechamientos  no Comprendidos en la Ley de Ingresos Vigentes, Causados en Ejercicios Fiscales Anteriores pendientes de liquidación o pago</t>
  </si>
  <si>
    <t>7 Ingresos por venta de Bienes, Prestacion de Servicios y otros ingresos</t>
  </si>
  <si>
    <t>7901 Otros ingresos</t>
  </si>
  <si>
    <t>8 Participaciones, Aportaciones, Convenios, Incentivos Derivados de la Colaboración Fiscal y Fondos Distintos de Aportaciones</t>
  </si>
  <si>
    <t xml:space="preserve">8100 Participaciones </t>
  </si>
  <si>
    <t>8101  Fondo General de participaciones</t>
  </si>
  <si>
    <t>810101  Fondo General de participaciones</t>
  </si>
  <si>
    <t>8102 Fondo de fomento municipal</t>
  </si>
  <si>
    <t>810201  Fondo de Fomento Municipal</t>
  </si>
  <si>
    <t>8103 Fondo de fiscalización y recaudación</t>
  </si>
  <si>
    <t>810301  Fondo de Fiscalizacion y recaudacion</t>
  </si>
  <si>
    <t>8104 Impuesto especial sobre producción y servicios</t>
  </si>
  <si>
    <t>810401  Impuesto Especial sobre Produccion y Servicios</t>
  </si>
  <si>
    <t>8105 IEPS a la venta final de Gasolinas y diésel</t>
  </si>
  <si>
    <t>810501 IEPS a la venta final de Gasolina y diesel</t>
  </si>
  <si>
    <t>8106 Fondo ISR aplicable (artículo 3-B LCF)</t>
  </si>
  <si>
    <t>810601  Fondo  Fondo ISR aplicable (artículo 3-B LCF)</t>
  </si>
  <si>
    <t>8107 Fondo de Estabilizacion de los ingresos de las Entidades Federativas (FEIEF)</t>
  </si>
  <si>
    <t>8200 Aportaciones</t>
  </si>
  <si>
    <t>8201 Fondo para la infraestructura social municipal (FAISM)</t>
  </si>
  <si>
    <t>820101  Fondo de Infraestr Social Mpal (FAISM)</t>
  </si>
  <si>
    <t>8202 Fondo de aportaciones para el fortalecimientos de los municipios  (FORTAMUN</t>
  </si>
  <si>
    <t>820201  Fortalecimeinto Municipal (Fortamun)</t>
  </si>
  <si>
    <t>8300 Convenios</t>
  </si>
  <si>
    <t>8301 Convenios con la Federación</t>
  </si>
  <si>
    <t>8400 Incentivos Derivados de la Colaboración Fiscal (FEDERAL)</t>
  </si>
  <si>
    <t>8401 Impuesto sobre Tenencia o uso de vehículos</t>
  </si>
  <si>
    <t>840101 Impuesto sobre  Tenencia o Uso Vehículos</t>
  </si>
  <si>
    <t>8402 Fondo de compensación ISAN</t>
  </si>
  <si>
    <t xml:space="preserve">840201 Fondo de  Compensación ISAN </t>
  </si>
  <si>
    <t>8403 Impuesto sobre automóviles nuevos</t>
  </si>
  <si>
    <t>840301  ISAN</t>
  </si>
  <si>
    <t>8404 ISR por la enajenacion de bienes inmuebles (Art. 126 LISR)</t>
  </si>
  <si>
    <t>840401 ISR por la enajenacion de bienes inmuebles</t>
  </si>
  <si>
    <t>8409 IEPS gasolina y diesel</t>
  </si>
  <si>
    <t>840901 IEPS gasolina y diesel</t>
  </si>
  <si>
    <t>8500 Fondos Distintos de Aportaciones</t>
  </si>
  <si>
    <t>9 Transferencias, Asignaciones, Subsidios y Subvenciones, y Pensiones y Jubilaciones</t>
  </si>
  <si>
    <t>9100 Transferencias y Asignaciones</t>
  </si>
  <si>
    <t>9101 Transferencias y Asignaciones Federales</t>
  </si>
  <si>
    <t>9102 Transferencias y Asignaicones Estatales</t>
  </si>
  <si>
    <t>910201 Derecho de Alcoholes</t>
  </si>
  <si>
    <t>910202 Impuesto a la venta final de bebidas alcoholicas</t>
  </si>
  <si>
    <t>910204 Fortalecimiento de un paquete tecnológico</t>
  </si>
  <si>
    <t xml:space="preserve">910223 Tecnocampo </t>
  </si>
  <si>
    <t>910209 TRANSVERSALIDAD</t>
  </si>
  <si>
    <t>910210 Mi Familia Productiva y Sustentable</t>
  </si>
  <si>
    <t>910214 Mi ganado productivo</t>
  </si>
  <si>
    <t>910216 SECTUR</t>
  </si>
  <si>
    <t>910217 MAS</t>
  </si>
  <si>
    <t>910219 Mi pequeño negocio en Movimeinto</t>
  </si>
  <si>
    <t>910220 Mi hogar Guanajuato</t>
  </si>
  <si>
    <t>9105 Transferencias y Asignaciones Sector Privado</t>
  </si>
  <si>
    <t>910502 Fortalecimiento de un paquete tecnológico</t>
  </si>
  <si>
    <t>910505 Mi Familia Productiva y Sustentable</t>
  </si>
  <si>
    <t>910509 Mi ganado productivo</t>
  </si>
  <si>
    <t>910512 Tecnocampo</t>
  </si>
  <si>
    <t>9300 Subsidios y Subvenciones</t>
  </si>
  <si>
    <t>9500 Pensiones y Jubilaciones</t>
  </si>
  <si>
    <t>9700 Transferencias del Fondo Mexicano del Petróleo para la Estabilización y el Desarrollo</t>
  </si>
  <si>
    <t>0 Ingresos Derivados de Financiamientos</t>
  </si>
  <si>
    <t>01 Endeudamiento Interno</t>
  </si>
  <si>
    <t>02 Endeudamiento Externo</t>
  </si>
  <si>
    <t>03 Financiamiento Interno</t>
  </si>
  <si>
    <t>0301 Deuda pública con instituciones bancarias</t>
  </si>
  <si>
    <t>030101 Deuda pública con instituciones bancarias</t>
  </si>
  <si>
    <t>MUNICIPIO DE MOROLEON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</si>
</sst>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164" fontId="4" fillId="0" borderId="1" xfId="2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164" fontId="2" fillId="0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3" fontId="6" fillId="0" borderId="1" xfId="0" applyNumberFormat="1" applyFont="1" applyBorder="1"/>
    <xf numFmtId="4" fontId="3" fillId="0" borderId="1" xfId="2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0" fontId="2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4" fontId="2" fillId="0" borderId="1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/>
    <xf numFmtId="4" fontId="2" fillId="0" borderId="1" xfId="1" applyNumberFormat="1" applyFont="1" applyFill="1" applyBorder="1" applyAlignment="1">
      <alignment horizontal="right"/>
    </xf>
    <xf numFmtId="164" fontId="4" fillId="0" borderId="1" xfId="0" applyNumberFormat="1" applyFont="1" applyBorder="1"/>
    <xf numFmtId="165" fontId="2" fillId="0" borderId="1" xfId="1" applyNumberFormat="1" applyFont="1" applyFill="1" applyBorder="1" applyAlignment="1">
      <alignment horizontal="right"/>
    </xf>
    <xf numFmtId="8" fontId="2" fillId="0" borderId="1" xfId="0" applyNumberFormat="1" applyFont="1" applyBorder="1" applyAlignment="1">
      <alignment horizontal="right"/>
    </xf>
    <xf numFmtId="164" fontId="2" fillId="0" borderId="1" xfId="2" applyNumberFormat="1" applyFont="1" applyFill="1" applyBorder="1" applyAlignment="1"/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Fill="1" applyBorder="1" applyAlignment="1"/>
    <xf numFmtId="0" fontId="2" fillId="0" borderId="1" xfId="2" applyNumberFormat="1" applyFont="1" applyFill="1" applyBorder="1" applyAlignment="1">
      <alignment horizontal="right"/>
    </xf>
    <xf numFmtId="164" fontId="2" fillId="0" borderId="1" xfId="2" applyNumberFormat="1" applyFont="1" applyFill="1" applyBorder="1"/>
    <xf numFmtId="0" fontId="7" fillId="0" borderId="0" xfId="0" applyFont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44" fontId="8" fillId="0" borderId="1" xfId="2" applyFont="1" applyFill="1" applyBorder="1"/>
    <xf numFmtId="4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1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/>
    </xf>
    <xf numFmtId="165" fontId="2" fillId="0" borderId="1" xfId="2" applyNumberFormat="1" applyFont="1" applyFill="1" applyBorder="1" applyAlignment="1">
      <alignment horizontal="right"/>
    </xf>
    <xf numFmtId="0" fontId="2" fillId="0" borderId="1" xfId="3" applyNumberFormat="1" applyFont="1" applyFill="1" applyBorder="1"/>
    <xf numFmtId="165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vertical="center" wrapText="1"/>
    </xf>
    <xf numFmtId="164" fontId="2" fillId="0" borderId="1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1" xfId="2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164" fontId="2" fillId="0" borderId="0" xfId="2" applyNumberFormat="1" applyFont="1" applyFill="1" applyBorder="1" applyAlignme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7" fillId="0" borderId="0" xfId="0" applyNumberFormat="1" applyFont="1"/>
    <xf numFmtId="164" fontId="2" fillId="0" borderId="0" xfId="0" applyNumberFormat="1" applyFont="1"/>
    <xf numFmtId="164" fontId="4" fillId="0" borderId="0" xfId="2" applyNumberFormat="1" applyFont="1" applyFill="1" applyBorder="1" applyAlignment="1"/>
    <xf numFmtId="0" fontId="9" fillId="0" borderId="0" xfId="0" applyFont="1"/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</cellXfs>
  <cellStyles count="4">
    <cellStyle name="Millares" xfId="1" builtinId="3"/>
    <cellStyle name="Moneda" xfId="2" builtinId="4"/>
    <cellStyle name="Moneda 2 2" xfId="3" xr:uid="{0D6DB95C-576C-432F-8192-47C1C1B8C5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61E8-0F43-44D1-9847-7B3FC826539C}">
  <dimension ref="A1:AT288"/>
  <sheetViews>
    <sheetView tabSelected="1" view="pageBreakPreview" topLeftCell="B1" zoomScale="60" zoomScaleNormal="85" workbookViewId="0">
      <selection activeCell="K14" sqref="K14"/>
    </sheetView>
  </sheetViews>
  <sheetFormatPr baseColWidth="10" defaultColWidth="9.140625" defaultRowHeight="15" x14ac:dyDescent="0.25"/>
  <cols>
    <col min="1" max="1" width="9.140625" style="36"/>
    <col min="2" max="2" width="29.5703125" style="57" customWidth="1"/>
    <col min="3" max="3" width="17.7109375" style="58" bestFit="1" customWidth="1"/>
    <col min="4" max="4" width="13.7109375" style="59" customWidth="1"/>
    <col min="5" max="5" width="15" style="60" bestFit="1" customWidth="1"/>
    <col min="6" max="6" width="14" style="60" customWidth="1"/>
    <col min="7" max="7" width="13.85546875" style="60" bestFit="1" customWidth="1"/>
    <col min="8" max="8" width="12.85546875" style="60" customWidth="1"/>
    <col min="9" max="9" width="12.28515625" style="60" customWidth="1"/>
    <col min="10" max="10" width="13.85546875" style="60" customWidth="1"/>
    <col min="11" max="11" width="13.140625" style="60" bestFit="1" customWidth="1"/>
    <col min="12" max="12" width="13.5703125" style="60" customWidth="1"/>
    <col min="13" max="13" width="12.85546875" style="60" customWidth="1"/>
    <col min="14" max="14" width="12.140625" style="60" customWidth="1"/>
    <col min="15" max="15" width="12.42578125" style="60" customWidth="1"/>
    <col min="16" max="16" width="15.42578125" style="60" customWidth="1"/>
    <col min="17" max="17" width="13.7109375" style="61" bestFit="1" customWidth="1"/>
    <col min="18" max="46" width="9.140625" style="1"/>
    <col min="47" max="16384" width="9.140625" style="36"/>
  </cols>
  <sheetData>
    <row r="1" spans="1:17" ht="26.25" customHeight="1" x14ac:dyDescent="0.25">
      <c r="B1" s="66" t="s">
        <v>290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65" customFormat="1" ht="31.5" customHeight="1" x14ac:dyDescent="0.25">
      <c r="A2" s="36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4" spans="1:17" s="1" customFormat="1" x14ac:dyDescent="0.25">
      <c r="A4" s="36"/>
      <c r="B4" s="2" t="s">
        <v>1</v>
      </c>
      <c r="C4" s="3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6" t="s">
        <v>16</v>
      </c>
    </row>
    <row r="5" spans="1:17" s="1" customFormat="1" x14ac:dyDescent="0.25">
      <c r="A5" s="36"/>
      <c r="B5" s="2" t="s">
        <v>17</v>
      </c>
      <c r="C5" s="3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s="1" customFormat="1" ht="23.25" x14ac:dyDescent="0.25">
      <c r="A6" s="36"/>
      <c r="B6" s="7" t="s">
        <v>18</v>
      </c>
      <c r="C6" s="8">
        <f>C7+C42+C43+C49+C136+C182+C212+C214+C248+C271</f>
        <v>297227309.19999993</v>
      </c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s="1" customFormat="1" x14ac:dyDescent="0.25">
      <c r="A7" s="36"/>
      <c r="B7" s="9" t="s">
        <v>19</v>
      </c>
      <c r="C7" s="8">
        <f>C8+C11+C22+C32+C33+C40+C30+C31+C41</f>
        <v>37492412.859999999</v>
      </c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s="1" customFormat="1" ht="39" customHeight="1" x14ac:dyDescent="0.25">
      <c r="A8" s="36"/>
      <c r="B8" s="9" t="s">
        <v>20</v>
      </c>
      <c r="C8" s="3">
        <f>C9+C10</f>
        <v>0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s="1" customFormat="1" ht="39" customHeight="1" x14ac:dyDescent="0.25">
      <c r="A9" s="36"/>
      <c r="B9" s="9" t="s">
        <v>21</v>
      </c>
      <c r="C9" s="3">
        <v>0</v>
      </c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s="1" customFormat="1" ht="39" customHeight="1" x14ac:dyDescent="0.25">
      <c r="A10" s="36"/>
      <c r="B10" s="9" t="s">
        <v>22</v>
      </c>
      <c r="C10" s="10">
        <v>0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7" s="1" customFormat="1" ht="39" customHeight="1" x14ac:dyDescent="0.25">
      <c r="A11" s="36"/>
      <c r="B11" s="7" t="s">
        <v>23</v>
      </c>
      <c r="C11" s="11">
        <f>C12+C17+C20</f>
        <v>36449465.640000001</v>
      </c>
      <c r="D11" s="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s="1" customFormat="1" ht="39" customHeight="1" x14ac:dyDescent="0.25">
      <c r="A12" s="36"/>
      <c r="B12" s="7" t="s">
        <v>24</v>
      </c>
      <c r="C12" s="11">
        <f>+C16+C15+C14+C13</f>
        <v>34788056.539999999</v>
      </c>
      <c r="D12" s="4"/>
      <c r="E12" s="11">
        <f>E13+E14+E15+E16</f>
        <v>19602035.479200002</v>
      </c>
      <c r="F12" s="11">
        <f t="shared" ref="F12:P12" si="0">F13+F14+F15+F16</f>
        <v>10099948.616</v>
      </c>
      <c r="G12" s="11">
        <f t="shared" si="0"/>
        <v>1425525.2076000001</v>
      </c>
      <c r="H12" s="11">
        <f t="shared" si="0"/>
        <v>312663.8112</v>
      </c>
      <c r="I12" s="11">
        <f t="shared" si="0"/>
        <v>542830.23839999991</v>
      </c>
      <c r="J12" s="11">
        <f t="shared" si="0"/>
        <v>344663.25919999997</v>
      </c>
      <c r="K12" s="11">
        <f t="shared" si="0"/>
        <v>539720.24320000003</v>
      </c>
      <c r="L12" s="11">
        <f t="shared" si="0"/>
        <v>360520.21839999995</v>
      </c>
      <c r="M12" s="11">
        <f t="shared" si="0"/>
        <v>450992.73680000001</v>
      </c>
      <c r="N12" s="11">
        <f t="shared" si="0"/>
        <v>259298.70319999999</v>
      </c>
      <c r="O12" s="11">
        <f t="shared" si="0"/>
        <v>484619.55039999995</v>
      </c>
      <c r="P12" s="11">
        <f t="shared" si="0"/>
        <v>365238.48000000004</v>
      </c>
      <c r="Q12" s="13"/>
    </row>
    <row r="13" spans="1:17" s="1" customFormat="1" ht="39" customHeight="1" x14ac:dyDescent="0.25">
      <c r="A13" s="36"/>
      <c r="B13" s="14" t="s">
        <v>25</v>
      </c>
      <c r="C13" s="10">
        <v>31027487.18</v>
      </c>
      <c r="D13" s="15">
        <v>1125100000</v>
      </c>
      <c r="E13" s="16">
        <v>18204412.07</v>
      </c>
      <c r="F13" s="16">
        <v>9107371.2496000007</v>
      </c>
      <c r="G13" s="16">
        <v>1138574.1824</v>
      </c>
      <c r="H13" s="16">
        <v>247150.5816</v>
      </c>
      <c r="I13" s="16">
        <v>324308.53519999993</v>
      </c>
      <c r="J13" s="16">
        <v>253875.50880000001</v>
      </c>
      <c r="K13" s="16">
        <v>378812.98239999998</v>
      </c>
      <c r="L13" s="16">
        <v>265077.99359999999</v>
      </c>
      <c r="M13" s="16">
        <v>331587.26880000002</v>
      </c>
      <c r="N13" s="16">
        <v>217208.8216</v>
      </c>
      <c r="O13" s="16">
        <v>285650.10879999999</v>
      </c>
      <c r="P13" s="16">
        <v>273457.87680000003</v>
      </c>
      <c r="Q13" s="17">
        <f t="shared" ref="Q13:Q16" si="1">SUM(E13:P13)</f>
        <v>31027487.179600004</v>
      </c>
    </row>
    <row r="14" spans="1:17" s="1" customFormat="1" ht="39" customHeight="1" x14ac:dyDescent="0.25">
      <c r="A14" s="36"/>
      <c r="B14" s="14" t="s">
        <v>26</v>
      </c>
      <c r="C14" s="10">
        <v>1382782.53</v>
      </c>
      <c r="D14" s="15">
        <v>1125100000</v>
      </c>
      <c r="E14" s="18">
        <v>870158.03</v>
      </c>
      <c r="F14" s="18">
        <v>394206.614</v>
      </c>
      <c r="G14" s="18">
        <v>55029.568400000011</v>
      </c>
      <c r="H14" s="18">
        <v>9511.1535999999996</v>
      </c>
      <c r="I14" s="18">
        <v>11130.964</v>
      </c>
      <c r="J14" s="18">
        <v>10590.340800000002</v>
      </c>
      <c r="K14" s="18">
        <v>5921.6768000000002</v>
      </c>
      <c r="L14" s="18">
        <v>3396.5048000000002</v>
      </c>
      <c r="M14" s="18">
        <v>4784.4784</v>
      </c>
      <c r="N14" s="18">
        <v>5303.2511999999997</v>
      </c>
      <c r="O14" s="18">
        <v>7144.5608000000002</v>
      </c>
      <c r="P14" s="18">
        <v>5605.3919999999998</v>
      </c>
      <c r="Q14" s="17">
        <f t="shared" si="1"/>
        <v>1382782.5348</v>
      </c>
    </row>
    <row r="15" spans="1:17" s="1" customFormat="1" ht="39" customHeight="1" x14ac:dyDescent="0.25">
      <c r="A15" s="36"/>
      <c r="B15" s="14" t="s">
        <v>27</v>
      </c>
      <c r="C15" s="10">
        <v>2225178.23</v>
      </c>
      <c r="D15" s="15">
        <v>1125100000</v>
      </c>
      <c r="E15" s="18">
        <v>504535.36560000002</v>
      </c>
      <c r="F15" s="18">
        <v>541926.59</v>
      </c>
      <c r="G15" s="18">
        <v>207670.38320000001</v>
      </c>
      <c r="H15" s="18">
        <v>52166.373999999996</v>
      </c>
      <c r="I15" s="18">
        <v>196887.67920000001</v>
      </c>
      <c r="J15" s="18">
        <v>76915.0864</v>
      </c>
      <c r="K15" s="18">
        <v>152698.27040000001</v>
      </c>
      <c r="L15" s="18">
        <v>88287.981599999999</v>
      </c>
      <c r="M15" s="18">
        <v>111480.05439999999</v>
      </c>
      <c r="N15" s="18">
        <v>30459.634399999999</v>
      </c>
      <c r="O15" s="18">
        <v>186175.0912</v>
      </c>
      <c r="P15" s="18">
        <v>75975.723200000008</v>
      </c>
      <c r="Q15" s="17">
        <f t="shared" si="1"/>
        <v>2225178.2335999999</v>
      </c>
    </row>
    <row r="16" spans="1:17" s="1" customFormat="1" ht="39" customHeight="1" x14ac:dyDescent="0.25">
      <c r="A16" s="36"/>
      <c r="B16" s="14" t="s">
        <v>28</v>
      </c>
      <c r="C16" s="10">
        <v>152608.6</v>
      </c>
      <c r="D16" s="15">
        <v>1125100000</v>
      </c>
      <c r="E16" s="18">
        <v>22930.013599999998</v>
      </c>
      <c r="F16" s="18">
        <v>56444.162400000001</v>
      </c>
      <c r="G16" s="18">
        <v>24251.0736</v>
      </c>
      <c r="H16" s="18">
        <v>3835.7020000000002</v>
      </c>
      <c r="I16" s="18">
        <v>10503.06</v>
      </c>
      <c r="J16" s="18">
        <v>3282.3231999999998</v>
      </c>
      <c r="K16" s="18">
        <v>2287.3136</v>
      </c>
      <c r="L16" s="18">
        <v>3757.7384000000002</v>
      </c>
      <c r="M16" s="18">
        <v>3140.9351999999999</v>
      </c>
      <c r="N16" s="18">
        <v>6326.9959999999992</v>
      </c>
      <c r="O16" s="18">
        <v>5649.7896000000001</v>
      </c>
      <c r="P16" s="18">
        <v>10199.488000000001</v>
      </c>
      <c r="Q16" s="17">
        <f t="shared" si="1"/>
        <v>152608.59560000003</v>
      </c>
    </row>
    <row r="17" spans="1:17" s="1" customFormat="1" ht="39" customHeight="1" x14ac:dyDescent="0.25">
      <c r="A17" s="36"/>
      <c r="B17" s="7" t="s">
        <v>29</v>
      </c>
      <c r="C17" s="19">
        <f>+C19+C18</f>
        <v>210849</v>
      </c>
      <c r="D17" s="15"/>
      <c r="E17" s="19">
        <f t="shared" ref="E17:P17" si="2">E18+E19</f>
        <v>0</v>
      </c>
      <c r="F17" s="19">
        <f t="shared" si="2"/>
        <v>24258.823199999999</v>
      </c>
      <c r="G17" s="19">
        <f t="shared" si="2"/>
        <v>2890.4688000000001</v>
      </c>
      <c r="H17" s="19">
        <f t="shared" si="2"/>
        <v>28515.4444</v>
      </c>
      <c r="I17" s="19">
        <f t="shared" si="2"/>
        <v>8378.68</v>
      </c>
      <c r="J17" s="19">
        <f t="shared" si="2"/>
        <v>21772.8236</v>
      </c>
      <c r="K17" s="19">
        <f t="shared" si="2"/>
        <v>17874.4944</v>
      </c>
      <c r="L17" s="19">
        <f t="shared" si="2"/>
        <v>21429.668799999999</v>
      </c>
      <c r="M17" s="19">
        <f t="shared" si="2"/>
        <v>19709.778399999999</v>
      </c>
      <c r="N17" s="19">
        <f t="shared" si="2"/>
        <v>16687.6944</v>
      </c>
      <c r="O17" s="19">
        <f t="shared" si="2"/>
        <v>36252.590400000001</v>
      </c>
      <c r="P17" s="19">
        <f t="shared" si="2"/>
        <v>13078.54</v>
      </c>
      <c r="Q17" s="17"/>
    </row>
    <row r="18" spans="1:17" s="1" customFormat="1" ht="39" customHeight="1" x14ac:dyDescent="0.25">
      <c r="A18" s="36"/>
      <c r="B18" s="14" t="s">
        <v>30</v>
      </c>
      <c r="C18" s="10">
        <v>195357</v>
      </c>
      <c r="D18" s="15">
        <v>1125100000</v>
      </c>
      <c r="E18" s="18">
        <v>0</v>
      </c>
      <c r="F18" s="18">
        <v>21469.2232</v>
      </c>
      <c r="G18" s="18">
        <v>0</v>
      </c>
      <c r="H18" s="18">
        <v>25527.8544</v>
      </c>
      <c r="I18" s="18">
        <v>5835.44</v>
      </c>
      <c r="J18" s="18">
        <v>20523.713599999999</v>
      </c>
      <c r="K18" s="18">
        <v>16544.439999999999</v>
      </c>
      <c r="L18" s="18">
        <v>19727.728800000001</v>
      </c>
      <c r="M18" s="18">
        <v>19709.778399999999</v>
      </c>
      <c r="N18" s="18">
        <v>16687.6944</v>
      </c>
      <c r="O18" s="18">
        <v>36252.590400000001</v>
      </c>
      <c r="P18" s="18">
        <v>13078.54</v>
      </c>
      <c r="Q18" s="17">
        <f t="shared" ref="Q18:Q21" si="3">SUM(E18:P18)</f>
        <v>195357.00320000001</v>
      </c>
    </row>
    <row r="19" spans="1:17" s="1" customFormat="1" ht="39" customHeight="1" x14ac:dyDescent="0.25">
      <c r="A19" s="36"/>
      <c r="B19" s="14" t="s">
        <v>31</v>
      </c>
      <c r="C19" s="10">
        <v>15492</v>
      </c>
      <c r="D19" s="15">
        <v>1125100000</v>
      </c>
      <c r="E19" s="18">
        <v>0</v>
      </c>
      <c r="F19" s="18">
        <v>2789.6</v>
      </c>
      <c r="G19" s="18">
        <v>2890.4688000000001</v>
      </c>
      <c r="H19" s="18">
        <v>2987.59</v>
      </c>
      <c r="I19" s="18">
        <v>2543.2399999999998</v>
      </c>
      <c r="J19" s="18">
        <v>1249.1099999999999</v>
      </c>
      <c r="K19" s="18">
        <v>1330.0544</v>
      </c>
      <c r="L19" s="18">
        <v>1701.94</v>
      </c>
      <c r="M19" s="18">
        <v>0</v>
      </c>
      <c r="N19" s="18">
        <v>0</v>
      </c>
      <c r="O19" s="18">
        <v>0</v>
      </c>
      <c r="P19" s="18">
        <v>0</v>
      </c>
      <c r="Q19" s="17">
        <f t="shared" si="3"/>
        <v>15492.003200000001</v>
      </c>
    </row>
    <row r="20" spans="1:17" s="1" customFormat="1" ht="39" customHeight="1" x14ac:dyDescent="0.25">
      <c r="A20" s="36"/>
      <c r="B20" s="7" t="s">
        <v>32</v>
      </c>
      <c r="C20" s="11">
        <v>1450560.1</v>
      </c>
      <c r="D20" s="15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7"/>
    </row>
    <row r="21" spans="1:17" s="1" customFormat="1" ht="39" customHeight="1" x14ac:dyDescent="0.25">
      <c r="A21" s="36"/>
      <c r="B21" s="14" t="s">
        <v>33</v>
      </c>
      <c r="C21" s="10">
        <v>1450560.1</v>
      </c>
      <c r="D21" s="15">
        <v>1125100000</v>
      </c>
      <c r="E21" s="18">
        <v>31799.01</v>
      </c>
      <c r="F21" s="18">
        <v>79470.509999999995</v>
      </c>
      <c r="G21" s="18">
        <v>116600.08</v>
      </c>
      <c r="H21" s="18">
        <v>169216.65</v>
      </c>
      <c r="I21" s="18">
        <v>90343.2</v>
      </c>
      <c r="J21" s="18">
        <v>141091.41</v>
      </c>
      <c r="K21" s="18">
        <v>83318.927599999995</v>
      </c>
      <c r="L21" s="18">
        <v>141043</v>
      </c>
      <c r="M21" s="18">
        <v>205073.81439999997</v>
      </c>
      <c r="N21" s="18">
        <v>175263.18160000001</v>
      </c>
      <c r="O21" s="18">
        <v>100774.54400000001</v>
      </c>
      <c r="P21" s="18">
        <v>116565.76880000001</v>
      </c>
      <c r="Q21" s="17">
        <f t="shared" si="3"/>
        <v>1450560.0963999999</v>
      </c>
    </row>
    <row r="22" spans="1:17" s="1" customFormat="1" ht="49.5" customHeight="1" x14ac:dyDescent="0.25">
      <c r="A22" s="36"/>
      <c r="B22" s="21" t="s">
        <v>34</v>
      </c>
      <c r="C22" s="11">
        <f>C23+C25+C27</f>
        <v>225615</v>
      </c>
      <c r="D22" s="1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spans="1:17" s="1" customFormat="1" ht="57.75" customHeight="1" x14ac:dyDescent="0.25">
      <c r="A23" s="36"/>
      <c r="B23" s="21" t="s">
        <v>35</v>
      </c>
      <c r="C23" s="11">
        <f>C24</f>
        <v>15000</v>
      </c>
      <c r="D23" s="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7"/>
    </row>
    <row r="24" spans="1:17" s="1" customFormat="1" ht="39" customHeight="1" x14ac:dyDescent="0.25">
      <c r="A24" s="36"/>
      <c r="B24" s="14" t="s">
        <v>36</v>
      </c>
      <c r="C24" s="10">
        <v>15000</v>
      </c>
      <c r="D24" s="15">
        <v>1125100000</v>
      </c>
      <c r="E24" s="20">
        <v>1250</v>
      </c>
      <c r="F24" s="20">
        <v>1250</v>
      </c>
      <c r="G24" s="20">
        <v>1250</v>
      </c>
      <c r="H24" s="20">
        <v>1250</v>
      </c>
      <c r="I24" s="20">
        <v>1250</v>
      </c>
      <c r="J24" s="20">
        <v>1250</v>
      </c>
      <c r="K24" s="20">
        <v>1250</v>
      </c>
      <c r="L24" s="20">
        <v>1250</v>
      </c>
      <c r="M24" s="20">
        <v>1250</v>
      </c>
      <c r="N24" s="20">
        <v>1250</v>
      </c>
      <c r="O24" s="20">
        <v>1250</v>
      </c>
      <c r="P24" s="20">
        <v>1250</v>
      </c>
      <c r="Q24" s="17">
        <f>SUM(E24:P24)</f>
        <v>15000</v>
      </c>
    </row>
    <row r="25" spans="1:17" s="1" customFormat="1" ht="39" customHeight="1" x14ac:dyDescent="0.25">
      <c r="A25" s="36"/>
      <c r="B25" s="7" t="s">
        <v>37</v>
      </c>
      <c r="C25" s="3">
        <f>C26</f>
        <v>44798</v>
      </c>
      <c r="D25" s="15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7"/>
    </row>
    <row r="26" spans="1:17" s="1" customFormat="1" ht="39" customHeight="1" x14ac:dyDescent="0.25">
      <c r="A26" s="36"/>
      <c r="B26" s="14" t="s">
        <v>38</v>
      </c>
      <c r="C26" s="10">
        <v>44798</v>
      </c>
      <c r="D26" s="15">
        <v>1125100000</v>
      </c>
      <c r="E26" s="23">
        <v>3733.15</v>
      </c>
      <c r="F26" s="23">
        <v>3733.15</v>
      </c>
      <c r="G26" s="23">
        <v>3733.15</v>
      </c>
      <c r="H26" s="23">
        <v>3733.15</v>
      </c>
      <c r="I26" s="23">
        <v>3733.15</v>
      </c>
      <c r="J26" s="23">
        <v>3733.15</v>
      </c>
      <c r="K26" s="23">
        <v>3733.15</v>
      </c>
      <c r="L26" s="23">
        <v>3733.15</v>
      </c>
      <c r="M26" s="23">
        <v>3733.15</v>
      </c>
      <c r="N26" s="23">
        <v>3733.15</v>
      </c>
      <c r="O26" s="23">
        <v>3733.15</v>
      </c>
      <c r="P26" s="23">
        <v>3733.35</v>
      </c>
      <c r="Q26" s="17">
        <f>SUM(E26:P26)</f>
        <v>44798.000000000007</v>
      </c>
    </row>
    <row r="27" spans="1:17" s="1" customFormat="1" ht="39" customHeight="1" x14ac:dyDescent="0.25">
      <c r="A27" s="36"/>
      <c r="B27" s="7" t="s">
        <v>39</v>
      </c>
      <c r="C27" s="3">
        <f>C28+C29</f>
        <v>165817</v>
      </c>
      <c r="D27" s="15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7"/>
    </row>
    <row r="28" spans="1:17" s="1" customFormat="1" ht="39" customHeight="1" x14ac:dyDescent="0.25">
      <c r="A28" s="36"/>
      <c r="B28" s="25" t="s">
        <v>40</v>
      </c>
      <c r="C28" s="26">
        <v>165817</v>
      </c>
      <c r="D28" s="15">
        <v>1125100000</v>
      </c>
      <c r="E28" s="20">
        <v>13818.08</v>
      </c>
      <c r="F28" s="20">
        <v>13818.08</v>
      </c>
      <c r="G28" s="20">
        <v>13818.08</v>
      </c>
      <c r="H28" s="20">
        <v>13818.08</v>
      </c>
      <c r="I28" s="20">
        <v>13818.08</v>
      </c>
      <c r="J28" s="20">
        <v>13818.08</v>
      </c>
      <c r="K28" s="20">
        <v>13818.08</v>
      </c>
      <c r="L28" s="20">
        <v>13818.08</v>
      </c>
      <c r="M28" s="20">
        <v>13818.08</v>
      </c>
      <c r="N28" s="20">
        <v>13818.08</v>
      </c>
      <c r="O28" s="20">
        <v>13818.08</v>
      </c>
      <c r="P28" s="20">
        <v>13818.12</v>
      </c>
      <c r="Q28" s="17">
        <f>SUM(E28:P28)</f>
        <v>165816.99999999997</v>
      </c>
    </row>
    <row r="29" spans="1:17" s="1" customFormat="1" ht="39" customHeight="1" x14ac:dyDescent="0.25">
      <c r="A29" s="36"/>
      <c r="B29" s="25" t="s">
        <v>41</v>
      </c>
      <c r="C29" s="26">
        <v>0</v>
      </c>
      <c r="D29" s="15">
        <v>1125100000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7">
        <f>SUM(E29:P29)</f>
        <v>0</v>
      </c>
    </row>
    <row r="30" spans="1:17" s="1" customFormat="1" ht="39" customHeight="1" x14ac:dyDescent="0.25">
      <c r="A30" s="36"/>
      <c r="B30" s="7" t="s">
        <v>42</v>
      </c>
      <c r="C30" s="10">
        <f>SUM(E30:P30)</f>
        <v>0</v>
      </c>
      <c r="D30" s="15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7"/>
    </row>
    <row r="31" spans="1:17" s="1" customFormat="1" ht="39" customHeight="1" x14ac:dyDescent="0.25">
      <c r="A31" s="36"/>
      <c r="B31" s="7" t="s">
        <v>43</v>
      </c>
      <c r="C31" s="10">
        <f>SUM(E31:P31)</f>
        <v>0</v>
      </c>
      <c r="D31" s="15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17"/>
    </row>
    <row r="32" spans="1:17" s="1" customFormat="1" ht="39" customHeight="1" x14ac:dyDescent="0.25">
      <c r="A32" s="36"/>
      <c r="B32" s="21" t="s">
        <v>44</v>
      </c>
      <c r="C32" s="11">
        <v>0</v>
      </c>
      <c r="D32" s="4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7"/>
    </row>
    <row r="33" spans="1:17" s="1" customFormat="1" ht="39" customHeight="1" x14ac:dyDescent="0.25">
      <c r="A33" s="36"/>
      <c r="B33" s="7" t="s">
        <v>45</v>
      </c>
      <c r="C33" s="11">
        <f>C34+C36+C38</f>
        <v>817332.22</v>
      </c>
      <c r="D33" s="4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17"/>
    </row>
    <row r="34" spans="1:17" s="1" customFormat="1" ht="39" customHeight="1" x14ac:dyDescent="0.25">
      <c r="A34" s="36"/>
      <c r="B34" s="7" t="s">
        <v>46</v>
      </c>
      <c r="C34" s="11">
        <f t="shared" ref="C34:C36" si="4">C35</f>
        <v>660000</v>
      </c>
      <c r="D34" s="4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7"/>
    </row>
    <row r="35" spans="1:17" s="1" customFormat="1" ht="39" customHeight="1" x14ac:dyDescent="0.25">
      <c r="A35" s="36"/>
      <c r="B35" s="14" t="s">
        <v>47</v>
      </c>
      <c r="C35" s="10">
        <v>660000</v>
      </c>
      <c r="D35" s="15">
        <v>1125100000</v>
      </c>
      <c r="E35" s="18">
        <v>55000</v>
      </c>
      <c r="F35" s="18">
        <v>55000</v>
      </c>
      <c r="G35" s="18">
        <v>55000</v>
      </c>
      <c r="H35" s="18">
        <v>55000</v>
      </c>
      <c r="I35" s="18">
        <v>55000</v>
      </c>
      <c r="J35" s="18">
        <v>55000</v>
      </c>
      <c r="K35" s="18">
        <v>55000</v>
      </c>
      <c r="L35" s="18">
        <v>55000</v>
      </c>
      <c r="M35" s="18">
        <v>55000</v>
      </c>
      <c r="N35" s="18">
        <v>55000</v>
      </c>
      <c r="O35" s="18">
        <v>55000</v>
      </c>
      <c r="P35" s="18">
        <v>55000</v>
      </c>
      <c r="Q35" s="17">
        <f t="shared" ref="Q35:Q39" si="5">SUM(E35:P35)</f>
        <v>660000</v>
      </c>
    </row>
    <row r="36" spans="1:17" s="1" customFormat="1" ht="39" customHeight="1" x14ac:dyDescent="0.25">
      <c r="A36" s="36"/>
      <c r="B36" s="7" t="s">
        <v>48</v>
      </c>
      <c r="C36" s="3">
        <f t="shared" si="4"/>
        <v>155332.22</v>
      </c>
      <c r="D36" s="1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17"/>
    </row>
    <row r="37" spans="1:17" s="1" customFormat="1" ht="39" customHeight="1" x14ac:dyDescent="0.25">
      <c r="A37" s="36"/>
      <c r="B37" s="14" t="s">
        <v>49</v>
      </c>
      <c r="C37" s="10">
        <v>155332.22</v>
      </c>
      <c r="D37" s="15">
        <v>1125100000</v>
      </c>
      <c r="E37" s="18">
        <v>12944.35</v>
      </c>
      <c r="F37" s="18">
        <v>12944.35</v>
      </c>
      <c r="G37" s="18">
        <v>12944.35</v>
      </c>
      <c r="H37" s="18">
        <v>12944.35</v>
      </c>
      <c r="I37" s="18">
        <v>12944.35</v>
      </c>
      <c r="J37" s="18">
        <v>12944.35</v>
      </c>
      <c r="K37" s="18">
        <v>12944.35</v>
      </c>
      <c r="L37" s="18">
        <v>12944.35</v>
      </c>
      <c r="M37" s="18">
        <v>12944.35</v>
      </c>
      <c r="N37" s="18">
        <v>12944.35</v>
      </c>
      <c r="O37" s="18">
        <v>12944.35</v>
      </c>
      <c r="P37" s="18">
        <v>12944.37</v>
      </c>
      <c r="Q37" s="17">
        <f t="shared" si="5"/>
        <v>155332.22000000003</v>
      </c>
    </row>
    <row r="38" spans="1:17" s="1" customFormat="1" ht="39" customHeight="1" x14ac:dyDescent="0.25">
      <c r="A38" s="36"/>
      <c r="B38" s="7" t="s">
        <v>50</v>
      </c>
      <c r="C38" s="3">
        <f>C39</f>
        <v>2000</v>
      </c>
      <c r="D38" s="15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7"/>
    </row>
    <row r="39" spans="1:17" s="1" customFormat="1" ht="39" customHeight="1" x14ac:dyDescent="0.25">
      <c r="A39" s="36"/>
      <c r="B39" s="14" t="s">
        <v>51</v>
      </c>
      <c r="C39" s="10">
        <v>2000</v>
      </c>
      <c r="D39" s="15">
        <v>1125100000</v>
      </c>
      <c r="E39" s="18">
        <v>0</v>
      </c>
      <c r="F39" s="18">
        <v>132.64160000000001</v>
      </c>
      <c r="G39" s="18">
        <v>403.65519999999998</v>
      </c>
      <c r="H39" s="18">
        <v>0</v>
      </c>
      <c r="I39" s="18">
        <v>372.1</v>
      </c>
      <c r="J39" s="18">
        <v>0</v>
      </c>
      <c r="K39" s="18">
        <v>132.64160000000001</v>
      </c>
      <c r="L39" s="18">
        <v>166.68</v>
      </c>
      <c r="M39" s="18">
        <v>436.17599999999999</v>
      </c>
      <c r="N39" s="18">
        <v>157.30000000000001</v>
      </c>
      <c r="O39" s="18">
        <v>198.8064</v>
      </c>
      <c r="P39" s="18">
        <v>0</v>
      </c>
      <c r="Q39" s="17">
        <f t="shared" si="5"/>
        <v>2000.0007999999998</v>
      </c>
    </row>
    <row r="40" spans="1:17" s="1" customFormat="1" ht="39" customHeight="1" x14ac:dyDescent="0.25">
      <c r="A40" s="36"/>
      <c r="B40" s="7" t="s">
        <v>52</v>
      </c>
      <c r="C40" s="11">
        <v>0</v>
      </c>
      <c r="D40" s="1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17"/>
    </row>
    <row r="41" spans="1:17" s="1" customFormat="1" ht="39" customHeight="1" x14ac:dyDescent="0.25">
      <c r="A41" s="36"/>
      <c r="B41" s="7" t="s">
        <v>53</v>
      </c>
      <c r="C41" s="11">
        <v>0</v>
      </c>
      <c r="D41" s="1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17"/>
    </row>
    <row r="42" spans="1:17" s="1" customFormat="1" ht="39" customHeight="1" x14ac:dyDescent="0.25">
      <c r="A42" s="36"/>
      <c r="B42" s="7" t="s">
        <v>54</v>
      </c>
      <c r="C42" s="11">
        <v>0</v>
      </c>
      <c r="D42" s="15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17"/>
    </row>
    <row r="43" spans="1:17" s="1" customFormat="1" ht="39" customHeight="1" x14ac:dyDescent="0.25">
      <c r="A43" s="36"/>
      <c r="B43" s="7" t="s">
        <v>55</v>
      </c>
      <c r="C43" s="11">
        <f>C44+C48</f>
        <v>0</v>
      </c>
      <c r="D43" s="4" t="s">
        <v>56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7" t="s">
        <v>56</v>
      </c>
    </row>
    <row r="44" spans="1:17" s="1" customFormat="1" ht="39" customHeight="1" x14ac:dyDescent="0.25">
      <c r="A44" s="36"/>
      <c r="B44" s="21" t="s">
        <v>57</v>
      </c>
      <c r="C44" s="11">
        <f>C45+C46</f>
        <v>0</v>
      </c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7" t="s">
        <v>56</v>
      </c>
    </row>
    <row r="45" spans="1:17" s="1" customFormat="1" ht="39" customHeight="1" x14ac:dyDescent="0.25">
      <c r="A45" s="36"/>
      <c r="B45" s="21" t="s">
        <v>58</v>
      </c>
      <c r="C45" s="11">
        <v>0</v>
      </c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/>
    </row>
    <row r="46" spans="1:17" s="1" customFormat="1" ht="39" customHeight="1" x14ac:dyDescent="0.25">
      <c r="A46" s="36"/>
      <c r="B46" s="7" t="s">
        <v>59</v>
      </c>
      <c r="C46" s="11">
        <v>0</v>
      </c>
      <c r="D46" s="15"/>
      <c r="E46" s="22"/>
      <c r="F46" s="22"/>
      <c r="G46" s="12"/>
      <c r="H46" s="12"/>
      <c r="I46" s="22"/>
      <c r="J46" s="22"/>
      <c r="K46" s="22"/>
      <c r="L46" s="22"/>
      <c r="M46" s="22"/>
      <c r="N46" s="22"/>
      <c r="O46" s="22"/>
      <c r="P46" s="22"/>
      <c r="Q46" s="17" t="s">
        <v>56</v>
      </c>
    </row>
    <row r="47" spans="1:17" s="1" customFormat="1" ht="52.5" customHeight="1" x14ac:dyDescent="0.25">
      <c r="A47" s="36"/>
      <c r="B47" s="7" t="s">
        <v>60</v>
      </c>
      <c r="C47" s="11">
        <v>0</v>
      </c>
      <c r="D47" s="1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17"/>
    </row>
    <row r="48" spans="1:17" s="1" customFormat="1" ht="72.75" customHeight="1" x14ac:dyDescent="0.25">
      <c r="A48" s="36"/>
      <c r="B48" s="7" t="s">
        <v>61</v>
      </c>
      <c r="C48" s="11">
        <v>0</v>
      </c>
      <c r="D48" s="15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7"/>
    </row>
    <row r="49" spans="1:17" s="1" customFormat="1" ht="39" customHeight="1" x14ac:dyDescent="0.25">
      <c r="A49" s="36"/>
      <c r="B49" s="7" t="s">
        <v>62</v>
      </c>
      <c r="C49" s="11">
        <f>C50+C54+C129+C130+C133</f>
        <v>16630800.130000003</v>
      </c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/>
    </row>
    <row r="50" spans="1:17" s="1" customFormat="1" ht="39" customHeight="1" x14ac:dyDescent="0.25">
      <c r="A50" s="36"/>
      <c r="B50" s="21" t="s">
        <v>63</v>
      </c>
      <c r="C50" s="11">
        <v>0</v>
      </c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6"/>
    </row>
    <row r="51" spans="1:17" s="1" customFormat="1" ht="39" customHeight="1" x14ac:dyDescent="0.25">
      <c r="A51" s="36"/>
      <c r="B51" s="21" t="s">
        <v>64</v>
      </c>
      <c r="C51" s="11">
        <v>0</v>
      </c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</row>
    <row r="52" spans="1:17" s="1" customFormat="1" ht="39" customHeight="1" x14ac:dyDescent="0.25">
      <c r="A52" s="36"/>
      <c r="B52" s="21" t="s">
        <v>65</v>
      </c>
      <c r="C52" s="11">
        <v>0</v>
      </c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</row>
    <row r="53" spans="1:17" s="1" customFormat="1" ht="39" customHeight="1" x14ac:dyDescent="0.25">
      <c r="A53" s="36"/>
      <c r="B53" s="21" t="s">
        <v>66</v>
      </c>
      <c r="C53" s="11">
        <v>0</v>
      </c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/>
    </row>
    <row r="54" spans="1:17" s="1" customFormat="1" ht="39" customHeight="1" x14ac:dyDescent="0.25">
      <c r="A54" s="36"/>
      <c r="B54" s="21" t="s">
        <v>67</v>
      </c>
      <c r="C54" s="28">
        <f>C55+C58+C72+C75+C80+C82+C85+C94+C107+C110+C115+C119+C121+C126</f>
        <v>16630800.130000003</v>
      </c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/>
    </row>
    <row r="55" spans="1:17" s="1" customFormat="1" ht="39" customHeight="1" x14ac:dyDescent="0.25">
      <c r="A55" s="36"/>
      <c r="B55" s="21" t="s">
        <v>68</v>
      </c>
      <c r="C55" s="11">
        <f>SUM(C56:C57)</f>
        <v>200000</v>
      </c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</row>
    <row r="56" spans="1:17" s="1" customFormat="1" ht="39" customHeight="1" x14ac:dyDescent="0.25">
      <c r="A56" s="36"/>
      <c r="B56" s="14" t="s">
        <v>69</v>
      </c>
      <c r="C56" s="10">
        <v>85000</v>
      </c>
      <c r="D56" s="15">
        <v>1125100000</v>
      </c>
      <c r="E56" s="29">
        <v>7083.33</v>
      </c>
      <c r="F56" s="29">
        <v>7083.33</v>
      </c>
      <c r="G56" s="29">
        <v>7083.33</v>
      </c>
      <c r="H56" s="29">
        <v>7083.33</v>
      </c>
      <c r="I56" s="29">
        <v>7083.33</v>
      </c>
      <c r="J56" s="29">
        <v>7083.33</v>
      </c>
      <c r="K56" s="29">
        <v>7083.33</v>
      </c>
      <c r="L56" s="29">
        <v>7083.33</v>
      </c>
      <c r="M56" s="29">
        <v>7083.33</v>
      </c>
      <c r="N56" s="29">
        <v>7083.33</v>
      </c>
      <c r="O56" s="29">
        <v>7083.33</v>
      </c>
      <c r="P56" s="29">
        <v>7083.37</v>
      </c>
      <c r="Q56" s="17">
        <f t="shared" ref="Q56:Q71" si="6">SUM(E56:P56)</f>
        <v>85000</v>
      </c>
    </row>
    <row r="57" spans="1:17" s="1" customFormat="1" ht="39" customHeight="1" x14ac:dyDescent="0.25">
      <c r="A57" s="36"/>
      <c r="B57" s="14" t="s">
        <v>70</v>
      </c>
      <c r="C57" s="10">
        <v>115000</v>
      </c>
      <c r="D57" s="15">
        <v>1125100000</v>
      </c>
      <c r="E57" s="29">
        <v>9583.33</v>
      </c>
      <c r="F57" s="29">
        <v>9583.33</v>
      </c>
      <c r="G57" s="29">
        <v>9583.33</v>
      </c>
      <c r="H57" s="29">
        <v>9583.33</v>
      </c>
      <c r="I57" s="29">
        <v>9583.33</v>
      </c>
      <c r="J57" s="29">
        <v>9583.33</v>
      </c>
      <c r="K57" s="29">
        <v>9583.33</v>
      </c>
      <c r="L57" s="29">
        <v>9583.33</v>
      </c>
      <c r="M57" s="29">
        <v>9583.33</v>
      </c>
      <c r="N57" s="29">
        <v>9583.33</v>
      </c>
      <c r="O57" s="29">
        <v>9583.33</v>
      </c>
      <c r="P57" s="29">
        <v>9583.3700000000008</v>
      </c>
      <c r="Q57" s="17">
        <f t="shared" si="6"/>
        <v>115000</v>
      </c>
    </row>
    <row r="58" spans="1:17" s="1" customFormat="1" ht="39" customHeight="1" x14ac:dyDescent="0.25">
      <c r="A58" s="36"/>
      <c r="B58" s="7" t="s">
        <v>71</v>
      </c>
      <c r="C58" s="11">
        <f>SUM(C59:C71)</f>
        <v>3116414</v>
      </c>
      <c r="D58" s="15"/>
      <c r="E58" s="22" t="s">
        <v>56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17"/>
    </row>
    <row r="59" spans="1:17" s="1" customFormat="1" ht="39" customHeight="1" x14ac:dyDescent="0.25">
      <c r="A59" s="36"/>
      <c r="B59" s="14" t="s">
        <v>72</v>
      </c>
      <c r="C59" s="10">
        <v>145680</v>
      </c>
      <c r="D59" s="15">
        <v>1125100000</v>
      </c>
      <c r="E59" s="30">
        <v>12140</v>
      </c>
      <c r="F59" s="30">
        <v>12140</v>
      </c>
      <c r="G59" s="30">
        <v>12140</v>
      </c>
      <c r="H59" s="30">
        <v>12140</v>
      </c>
      <c r="I59" s="30">
        <v>12140</v>
      </c>
      <c r="J59" s="30">
        <v>12140</v>
      </c>
      <c r="K59" s="30">
        <v>12140</v>
      </c>
      <c r="L59" s="30">
        <v>12140</v>
      </c>
      <c r="M59" s="30">
        <v>12140</v>
      </c>
      <c r="N59" s="30">
        <v>12140</v>
      </c>
      <c r="O59" s="30">
        <v>12140</v>
      </c>
      <c r="P59" s="30">
        <v>12140</v>
      </c>
      <c r="Q59" s="17">
        <f t="shared" si="6"/>
        <v>145680</v>
      </c>
    </row>
    <row r="60" spans="1:17" s="1" customFormat="1" ht="39" customHeight="1" x14ac:dyDescent="0.25">
      <c r="A60" s="36"/>
      <c r="B60" s="14" t="s">
        <v>73</v>
      </c>
      <c r="C60" s="10">
        <v>2281000</v>
      </c>
      <c r="D60" s="15">
        <v>1125100000</v>
      </c>
      <c r="E60" s="30">
        <v>253050</v>
      </c>
      <c r="F60" s="30">
        <v>504000</v>
      </c>
      <c r="G60" s="30">
        <v>323840</v>
      </c>
      <c r="H60" s="30">
        <v>11400</v>
      </c>
      <c r="I60" s="30">
        <v>1680</v>
      </c>
      <c r="J60" s="30">
        <v>66800</v>
      </c>
      <c r="K60" s="30">
        <v>23310</v>
      </c>
      <c r="L60" s="30">
        <v>24460</v>
      </c>
      <c r="M60" s="30">
        <v>24460</v>
      </c>
      <c r="N60" s="30">
        <v>453310</v>
      </c>
      <c r="O60" s="30">
        <v>453310</v>
      </c>
      <c r="P60" s="30">
        <v>141380</v>
      </c>
      <c r="Q60" s="17">
        <f t="shared" si="6"/>
        <v>2281000</v>
      </c>
    </row>
    <row r="61" spans="1:17" s="1" customFormat="1" ht="39" customHeight="1" x14ac:dyDescent="0.25">
      <c r="A61" s="36"/>
      <c r="B61" s="14" t="s">
        <v>74</v>
      </c>
      <c r="C61" s="10">
        <v>3000</v>
      </c>
      <c r="D61" s="15">
        <v>1125100000</v>
      </c>
      <c r="E61" s="30">
        <v>0</v>
      </c>
      <c r="F61" s="30">
        <v>315</v>
      </c>
      <c r="G61" s="30">
        <v>165</v>
      </c>
      <c r="H61" s="30">
        <v>0</v>
      </c>
      <c r="I61" s="30">
        <v>315</v>
      </c>
      <c r="J61" s="30">
        <v>315</v>
      </c>
      <c r="K61" s="30">
        <v>630</v>
      </c>
      <c r="L61" s="30">
        <v>0</v>
      </c>
      <c r="M61" s="30">
        <v>315</v>
      </c>
      <c r="N61" s="30">
        <v>630</v>
      </c>
      <c r="O61" s="30">
        <v>315</v>
      </c>
      <c r="P61" s="30">
        <v>0</v>
      </c>
      <c r="Q61" s="17">
        <f t="shared" si="6"/>
        <v>3000</v>
      </c>
    </row>
    <row r="62" spans="1:17" s="1" customFormat="1" ht="39" customHeight="1" x14ac:dyDescent="0.25">
      <c r="A62" s="36"/>
      <c r="B62" s="14" t="s">
        <v>75</v>
      </c>
      <c r="C62" s="31">
        <v>12200</v>
      </c>
      <c r="D62" s="15">
        <v>1125100000</v>
      </c>
      <c r="E62" s="30">
        <v>1016.66</v>
      </c>
      <c r="F62" s="30">
        <v>1016.66</v>
      </c>
      <c r="G62" s="30">
        <v>1016.66</v>
      </c>
      <c r="H62" s="30">
        <v>1016.66</v>
      </c>
      <c r="I62" s="30">
        <v>1016.66</v>
      </c>
      <c r="J62" s="30">
        <v>1016.66</v>
      </c>
      <c r="K62" s="30">
        <v>1016.66</v>
      </c>
      <c r="L62" s="30">
        <v>1016.66</v>
      </c>
      <c r="M62" s="30">
        <v>1016.66</v>
      </c>
      <c r="N62" s="30">
        <v>1016.66</v>
      </c>
      <c r="O62" s="30">
        <v>1016.66</v>
      </c>
      <c r="P62" s="30">
        <v>1016.74</v>
      </c>
      <c r="Q62" s="17">
        <f t="shared" si="6"/>
        <v>12200</v>
      </c>
    </row>
    <row r="63" spans="1:17" s="1" customFormat="1" ht="39" customHeight="1" x14ac:dyDescent="0.25">
      <c r="A63" s="36"/>
      <c r="B63" s="14" t="s">
        <v>76</v>
      </c>
      <c r="C63" s="31">
        <v>10600</v>
      </c>
      <c r="D63" s="15">
        <v>1125100000</v>
      </c>
      <c r="E63" s="30">
        <v>883.33</v>
      </c>
      <c r="F63" s="30">
        <v>883.33</v>
      </c>
      <c r="G63" s="30">
        <v>883.33</v>
      </c>
      <c r="H63" s="30">
        <v>883.33</v>
      </c>
      <c r="I63" s="30">
        <v>883.33</v>
      </c>
      <c r="J63" s="30">
        <v>883.33</v>
      </c>
      <c r="K63" s="30">
        <v>883.33</v>
      </c>
      <c r="L63" s="30">
        <v>883.33</v>
      </c>
      <c r="M63" s="30">
        <v>883.33</v>
      </c>
      <c r="N63" s="30">
        <v>883.33</v>
      </c>
      <c r="O63" s="30">
        <v>883.33</v>
      </c>
      <c r="P63" s="30">
        <v>883.37</v>
      </c>
      <c r="Q63" s="17">
        <f t="shared" si="6"/>
        <v>10600.000000000002</v>
      </c>
    </row>
    <row r="64" spans="1:17" s="1" customFormat="1" ht="39" customHeight="1" x14ac:dyDescent="0.25">
      <c r="A64" s="36"/>
      <c r="B64" s="14" t="s">
        <v>77</v>
      </c>
      <c r="C64" s="31">
        <v>15000</v>
      </c>
      <c r="D64" s="15">
        <v>1125100000</v>
      </c>
      <c r="E64" s="30">
        <v>1250</v>
      </c>
      <c r="F64" s="30">
        <v>1250</v>
      </c>
      <c r="G64" s="30">
        <v>1250</v>
      </c>
      <c r="H64" s="30">
        <v>1250</v>
      </c>
      <c r="I64" s="30">
        <v>1250</v>
      </c>
      <c r="J64" s="30">
        <v>1250</v>
      </c>
      <c r="K64" s="30">
        <v>1250</v>
      </c>
      <c r="L64" s="30">
        <v>1250</v>
      </c>
      <c r="M64" s="30">
        <v>1250</v>
      </c>
      <c r="N64" s="30">
        <v>1250</v>
      </c>
      <c r="O64" s="30">
        <v>1250</v>
      </c>
      <c r="P64" s="30">
        <v>1250</v>
      </c>
      <c r="Q64" s="17">
        <f t="shared" si="6"/>
        <v>15000</v>
      </c>
    </row>
    <row r="65" spans="1:17" s="1" customFormat="1" ht="39" customHeight="1" x14ac:dyDescent="0.25">
      <c r="A65" s="36"/>
      <c r="B65" s="32" t="s">
        <v>78</v>
      </c>
      <c r="C65" s="31">
        <v>25100</v>
      </c>
      <c r="D65" s="15">
        <v>1125100000</v>
      </c>
      <c r="E65" s="30">
        <v>2205</v>
      </c>
      <c r="F65" s="30">
        <v>3150</v>
      </c>
      <c r="G65" s="30">
        <v>1890</v>
      </c>
      <c r="H65" s="30">
        <v>1575</v>
      </c>
      <c r="I65" s="30">
        <v>4410</v>
      </c>
      <c r="J65" s="30">
        <v>1260</v>
      </c>
      <c r="K65" s="30">
        <v>945</v>
      </c>
      <c r="L65" s="30">
        <v>1260</v>
      </c>
      <c r="M65" s="30">
        <v>945</v>
      </c>
      <c r="N65" s="30">
        <v>5250</v>
      </c>
      <c r="O65" s="30">
        <v>1575</v>
      </c>
      <c r="P65" s="30">
        <v>635</v>
      </c>
      <c r="Q65" s="17">
        <f t="shared" si="6"/>
        <v>25100</v>
      </c>
    </row>
    <row r="66" spans="1:17" s="1" customFormat="1" ht="39" customHeight="1" x14ac:dyDescent="0.25">
      <c r="A66" s="36"/>
      <c r="B66" s="14" t="s">
        <v>79</v>
      </c>
      <c r="C66" s="31">
        <v>12300</v>
      </c>
      <c r="D66" s="15">
        <v>1125100000</v>
      </c>
      <c r="E66" s="30">
        <v>1260</v>
      </c>
      <c r="F66" s="30">
        <v>945</v>
      </c>
      <c r="G66" s="30">
        <v>3150</v>
      </c>
      <c r="H66" s="30">
        <v>945</v>
      </c>
      <c r="I66" s="30">
        <v>630</v>
      </c>
      <c r="J66" s="30">
        <v>630</v>
      </c>
      <c r="K66" s="30">
        <v>630</v>
      </c>
      <c r="L66" s="30">
        <v>1575</v>
      </c>
      <c r="M66" s="30">
        <v>315</v>
      </c>
      <c r="N66" s="30">
        <v>1890</v>
      </c>
      <c r="O66" s="30">
        <v>330</v>
      </c>
      <c r="P66" s="30">
        <v>0</v>
      </c>
      <c r="Q66" s="17">
        <f t="shared" si="6"/>
        <v>12300</v>
      </c>
    </row>
    <row r="67" spans="1:17" s="1" customFormat="1" ht="39" customHeight="1" x14ac:dyDescent="0.25">
      <c r="A67" s="36"/>
      <c r="B67" s="14" t="s">
        <v>80</v>
      </c>
      <c r="C67" s="31">
        <v>4250</v>
      </c>
      <c r="D67" s="15">
        <v>1125100000</v>
      </c>
      <c r="E67" s="30">
        <v>315</v>
      </c>
      <c r="F67" s="30">
        <v>1260</v>
      </c>
      <c r="G67" s="30">
        <v>1260</v>
      </c>
      <c r="H67" s="30">
        <v>0</v>
      </c>
      <c r="I67" s="30">
        <v>315</v>
      </c>
      <c r="J67" s="30">
        <v>0</v>
      </c>
      <c r="K67" s="30">
        <v>0</v>
      </c>
      <c r="L67" s="30">
        <v>315</v>
      </c>
      <c r="M67" s="30">
        <v>0</v>
      </c>
      <c r="N67" s="30">
        <v>785</v>
      </c>
      <c r="O67" s="30">
        <v>0</v>
      </c>
      <c r="P67" s="30">
        <v>0</v>
      </c>
      <c r="Q67" s="17">
        <f t="shared" si="6"/>
        <v>4250</v>
      </c>
    </row>
    <row r="68" spans="1:17" s="1" customFormat="1" ht="39" customHeight="1" x14ac:dyDescent="0.25">
      <c r="A68" s="36"/>
      <c r="B68" s="14" t="s">
        <v>81</v>
      </c>
      <c r="C68" s="31">
        <v>24000</v>
      </c>
      <c r="D68" s="15">
        <v>1125100000</v>
      </c>
      <c r="E68" s="30">
        <v>0</v>
      </c>
      <c r="F68" s="30">
        <v>1610</v>
      </c>
      <c r="G68" s="30">
        <v>2260</v>
      </c>
      <c r="H68" s="30">
        <v>2440</v>
      </c>
      <c r="I68" s="30">
        <v>2580</v>
      </c>
      <c r="J68" s="30">
        <v>1750</v>
      </c>
      <c r="K68" s="30">
        <v>1150</v>
      </c>
      <c r="L68" s="30">
        <v>2150</v>
      </c>
      <c r="M68" s="30">
        <v>2410</v>
      </c>
      <c r="N68" s="30">
        <v>1890</v>
      </c>
      <c r="O68" s="30">
        <v>2410</v>
      </c>
      <c r="P68" s="30">
        <v>3350</v>
      </c>
      <c r="Q68" s="17">
        <f t="shared" si="6"/>
        <v>24000</v>
      </c>
    </row>
    <row r="69" spans="1:17" s="1" customFormat="1" ht="39" customHeight="1" x14ac:dyDescent="0.25">
      <c r="A69" s="36"/>
      <c r="B69" s="14" t="s">
        <v>82</v>
      </c>
      <c r="C69" s="31">
        <v>82384</v>
      </c>
      <c r="D69" s="15">
        <v>1125100000</v>
      </c>
      <c r="E69" s="30">
        <v>6865.33</v>
      </c>
      <c r="F69" s="30">
        <v>6865.33</v>
      </c>
      <c r="G69" s="30">
        <v>6865.33</v>
      </c>
      <c r="H69" s="30">
        <v>6865.33</v>
      </c>
      <c r="I69" s="30">
        <v>6865.33</v>
      </c>
      <c r="J69" s="30">
        <v>6865.33</v>
      </c>
      <c r="K69" s="30">
        <v>6865.33</v>
      </c>
      <c r="L69" s="30">
        <v>6865.33</v>
      </c>
      <c r="M69" s="30">
        <v>6865.33</v>
      </c>
      <c r="N69" s="30">
        <v>6865.33</v>
      </c>
      <c r="O69" s="30">
        <v>6865.33</v>
      </c>
      <c r="P69" s="30">
        <v>6865.37</v>
      </c>
      <c r="Q69" s="17">
        <f t="shared" si="6"/>
        <v>82384</v>
      </c>
    </row>
    <row r="70" spans="1:17" s="1" customFormat="1" ht="39" customHeight="1" x14ac:dyDescent="0.25">
      <c r="A70" s="36"/>
      <c r="B70" s="14" t="s">
        <v>83</v>
      </c>
      <c r="C70" s="31">
        <v>35400</v>
      </c>
      <c r="D70" s="15">
        <v>1125100000</v>
      </c>
      <c r="E70" s="30">
        <v>7060</v>
      </c>
      <c r="F70" s="30">
        <v>4100</v>
      </c>
      <c r="G70" s="30">
        <v>3870</v>
      </c>
      <c r="H70" s="30">
        <v>2280</v>
      </c>
      <c r="I70" s="30">
        <v>2050</v>
      </c>
      <c r="J70" s="30">
        <v>3190</v>
      </c>
      <c r="K70" s="30">
        <v>2620</v>
      </c>
      <c r="L70" s="30">
        <v>2620</v>
      </c>
      <c r="M70" s="30">
        <v>1140</v>
      </c>
      <c r="N70" s="30">
        <v>1680</v>
      </c>
      <c r="O70" s="30">
        <v>2050</v>
      </c>
      <c r="P70" s="30">
        <v>2740</v>
      </c>
      <c r="Q70" s="17">
        <f t="shared" si="6"/>
        <v>35400</v>
      </c>
    </row>
    <row r="71" spans="1:17" s="1" customFormat="1" ht="39" customHeight="1" x14ac:dyDescent="0.25">
      <c r="A71" s="36"/>
      <c r="B71" s="14" t="s">
        <v>84</v>
      </c>
      <c r="C71" s="31">
        <v>465500</v>
      </c>
      <c r="D71" s="15">
        <v>1125100000</v>
      </c>
      <c r="E71" s="30">
        <v>94600</v>
      </c>
      <c r="F71" s="30">
        <v>24070</v>
      </c>
      <c r="G71" s="30">
        <v>50620</v>
      </c>
      <c r="H71" s="30">
        <v>47780</v>
      </c>
      <c r="I71" s="30">
        <v>58660</v>
      </c>
      <c r="J71" s="30">
        <v>46360</v>
      </c>
      <c r="K71" s="30">
        <v>26250</v>
      </c>
      <c r="L71" s="30">
        <v>15750</v>
      </c>
      <c r="M71" s="30">
        <v>22110</v>
      </c>
      <c r="N71" s="30">
        <v>26250</v>
      </c>
      <c r="O71" s="30">
        <v>29600</v>
      </c>
      <c r="P71" s="30">
        <v>23450</v>
      </c>
      <c r="Q71" s="17">
        <f t="shared" si="6"/>
        <v>465500</v>
      </c>
    </row>
    <row r="72" spans="1:17" s="1" customFormat="1" ht="39" customHeight="1" x14ac:dyDescent="0.25">
      <c r="A72" s="36"/>
      <c r="B72" s="21" t="s">
        <v>85</v>
      </c>
      <c r="C72" s="11">
        <f>C73+C74</f>
        <v>340821.95</v>
      </c>
      <c r="D72" s="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7" t="s">
        <v>56</v>
      </c>
    </row>
    <row r="73" spans="1:17" s="1" customFormat="1" ht="39" customHeight="1" x14ac:dyDescent="0.25">
      <c r="A73" s="36"/>
      <c r="B73" s="14" t="s">
        <v>86</v>
      </c>
      <c r="C73" s="33">
        <v>325241</v>
      </c>
      <c r="D73" s="15">
        <v>1125100000</v>
      </c>
      <c r="E73" s="20">
        <v>27103.42</v>
      </c>
      <c r="F73" s="20">
        <v>27103.42</v>
      </c>
      <c r="G73" s="20">
        <v>27103.42</v>
      </c>
      <c r="H73" s="20">
        <v>27103.42</v>
      </c>
      <c r="I73" s="20">
        <v>27103.42</v>
      </c>
      <c r="J73" s="20">
        <v>27103.42</v>
      </c>
      <c r="K73" s="20">
        <v>27103.42</v>
      </c>
      <c r="L73" s="20">
        <v>27103.42</v>
      </c>
      <c r="M73" s="20">
        <v>27103.42</v>
      </c>
      <c r="N73" s="20">
        <v>27103.42</v>
      </c>
      <c r="O73" s="20">
        <v>27103.42</v>
      </c>
      <c r="P73" s="20">
        <v>27103.38</v>
      </c>
      <c r="Q73" s="17">
        <f t="shared" ref="Q73:Q79" si="7">SUM(E73:P73)</f>
        <v>325240.99999999988</v>
      </c>
    </row>
    <row r="74" spans="1:17" s="1" customFormat="1" ht="39" customHeight="1" x14ac:dyDescent="0.25">
      <c r="A74" s="36"/>
      <c r="B74" s="14" t="s">
        <v>87</v>
      </c>
      <c r="C74" s="10">
        <v>15580.95</v>
      </c>
      <c r="D74" s="15">
        <v>1125100000</v>
      </c>
      <c r="E74" s="20">
        <v>1298.4100000000001</v>
      </c>
      <c r="F74" s="20">
        <v>1298.4100000000001</v>
      </c>
      <c r="G74" s="20">
        <v>1298.4100000000001</v>
      </c>
      <c r="H74" s="20">
        <v>1298.4100000000001</v>
      </c>
      <c r="I74" s="20">
        <v>1298.4100000000001</v>
      </c>
      <c r="J74" s="20">
        <v>1298.4100000000001</v>
      </c>
      <c r="K74" s="20">
        <v>1298.4100000000001</v>
      </c>
      <c r="L74" s="20">
        <v>1298.4100000000001</v>
      </c>
      <c r="M74" s="20">
        <v>1298.4100000000001</v>
      </c>
      <c r="N74" s="20">
        <v>1298.4100000000001</v>
      </c>
      <c r="O74" s="20">
        <v>1298.4100000000001</v>
      </c>
      <c r="P74" s="20">
        <v>1298.44</v>
      </c>
      <c r="Q74" s="17">
        <f t="shared" si="7"/>
        <v>15580.95</v>
      </c>
    </row>
    <row r="75" spans="1:17" s="1" customFormat="1" ht="39" customHeight="1" x14ac:dyDescent="0.25">
      <c r="A75" s="36"/>
      <c r="B75" s="7" t="s">
        <v>88</v>
      </c>
      <c r="C75" s="11">
        <f>SUM(C76:C79)</f>
        <v>38190.120000000003</v>
      </c>
      <c r="D75" s="15"/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17"/>
    </row>
    <row r="76" spans="1:17" s="1" customFormat="1" ht="39" customHeight="1" x14ac:dyDescent="0.25">
      <c r="A76" s="36"/>
      <c r="B76" s="14" t="s">
        <v>89</v>
      </c>
      <c r="C76" s="10">
        <v>16550</v>
      </c>
      <c r="D76" s="15">
        <v>1125100000</v>
      </c>
      <c r="E76" s="20">
        <v>0</v>
      </c>
      <c r="F76" s="20">
        <v>0</v>
      </c>
      <c r="G76" s="20">
        <v>16550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17">
        <f t="shared" si="7"/>
        <v>16550</v>
      </c>
    </row>
    <row r="77" spans="1:17" s="1" customFormat="1" ht="39" customHeight="1" x14ac:dyDescent="0.25">
      <c r="A77" s="36"/>
      <c r="B77" s="14" t="s">
        <v>90</v>
      </c>
      <c r="C77" s="10">
        <v>15050</v>
      </c>
      <c r="D77" s="15">
        <v>1125100000</v>
      </c>
      <c r="E77" s="34">
        <v>1254.17</v>
      </c>
      <c r="F77" s="34">
        <v>1254.17</v>
      </c>
      <c r="G77" s="34">
        <v>1254.17</v>
      </c>
      <c r="H77" s="34">
        <v>1254.17</v>
      </c>
      <c r="I77" s="34">
        <v>1254.17</v>
      </c>
      <c r="J77" s="34">
        <v>1254.17</v>
      </c>
      <c r="K77" s="34">
        <v>1254.17</v>
      </c>
      <c r="L77" s="34">
        <v>1254.17</v>
      </c>
      <c r="M77" s="34">
        <v>1254.17</v>
      </c>
      <c r="N77" s="34">
        <v>1254.17</v>
      </c>
      <c r="O77" s="34">
        <v>1254.17</v>
      </c>
      <c r="P77" s="34">
        <v>1254.1300000000001</v>
      </c>
      <c r="Q77" s="17">
        <f t="shared" si="7"/>
        <v>15050</v>
      </c>
    </row>
    <row r="78" spans="1:17" s="1" customFormat="1" ht="39" customHeight="1" x14ac:dyDescent="0.25">
      <c r="A78" s="36"/>
      <c r="B78" s="14" t="s">
        <v>91</v>
      </c>
      <c r="C78" s="10">
        <v>1265.98</v>
      </c>
      <c r="D78" s="15">
        <v>1125100000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632.99</v>
      </c>
      <c r="K78" s="20">
        <v>0</v>
      </c>
      <c r="L78" s="20">
        <v>0</v>
      </c>
      <c r="M78" s="20">
        <v>0</v>
      </c>
      <c r="N78" s="20">
        <v>0</v>
      </c>
      <c r="O78" s="20"/>
      <c r="P78" s="20">
        <v>632.99</v>
      </c>
      <c r="Q78" s="17">
        <f t="shared" si="7"/>
        <v>1265.98</v>
      </c>
    </row>
    <row r="79" spans="1:17" s="1" customFormat="1" ht="39" customHeight="1" x14ac:dyDescent="0.25">
      <c r="A79" s="36"/>
      <c r="B79" s="14" t="s">
        <v>92</v>
      </c>
      <c r="C79" s="10">
        <v>5324.14</v>
      </c>
      <c r="D79" s="15">
        <v>1125100000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5324.14</v>
      </c>
      <c r="K79" s="20"/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17">
        <f t="shared" si="7"/>
        <v>5324.14</v>
      </c>
    </row>
    <row r="80" spans="1:17" s="1" customFormat="1" ht="39" customHeight="1" x14ac:dyDescent="0.25">
      <c r="A80" s="36"/>
      <c r="B80" s="7" t="s">
        <v>93</v>
      </c>
      <c r="C80" s="11">
        <f>C81</f>
        <v>60513.91</v>
      </c>
      <c r="D80" s="15"/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17"/>
    </row>
    <row r="81" spans="1:46" s="1" customFormat="1" ht="39" customHeight="1" x14ac:dyDescent="0.25">
      <c r="A81" s="36"/>
      <c r="B81" s="14" t="s">
        <v>94</v>
      </c>
      <c r="C81" s="35">
        <v>60513.91</v>
      </c>
      <c r="D81" s="15">
        <v>1125100000</v>
      </c>
      <c r="E81" s="34">
        <v>5042.82</v>
      </c>
      <c r="F81" s="34">
        <v>5042.82</v>
      </c>
      <c r="G81" s="34">
        <v>5042.82</v>
      </c>
      <c r="H81" s="34">
        <v>5042.82</v>
      </c>
      <c r="I81" s="34">
        <v>5042.82</v>
      </c>
      <c r="J81" s="34">
        <v>5042.82</v>
      </c>
      <c r="K81" s="34">
        <v>5042.82</v>
      </c>
      <c r="L81" s="34">
        <v>5042.82</v>
      </c>
      <c r="M81" s="34">
        <v>5042.82</v>
      </c>
      <c r="N81" s="34">
        <v>5042.82</v>
      </c>
      <c r="O81" s="34">
        <v>5042.82</v>
      </c>
      <c r="P81" s="34">
        <v>5042.8900000000003</v>
      </c>
      <c r="Q81" s="17">
        <f t="shared" ref="Q81:Q84" si="8">SUM(E81:P81)</f>
        <v>60513.909999999996</v>
      </c>
    </row>
    <row r="82" spans="1:46" ht="39" customHeight="1" x14ac:dyDescent="0.25">
      <c r="B82" s="7" t="s">
        <v>95</v>
      </c>
      <c r="C82" s="11">
        <f>C83+C84</f>
        <v>775650</v>
      </c>
      <c r="D82" s="15"/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17"/>
    </row>
    <row r="83" spans="1:46" ht="39" customHeight="1" x14ac:dyDescent="0.25">
      <c r="B83" s="14" t="s">
        <v>96</v>
      </c>
      <c r="C83" s="10">
        <v>225000</v>
      </c>
      <c r="D83" s="15">
        <v>1125100000</v>
      </c>
      <c r="E83" s="29">
        <v>18750</v>
      </c>
      <c r="F83" s="29">
        <v>18750</v>
      </c>
      <c r="G83" s="29">
        <v>18750</v>
      </c>
      <c r="H83" s="29">
        <v>18750</v>
      </c>
      <c r="I83" s="29">
        <v>18750</v>
      </c>
      <c r="J83" s="29">
        <v>18750</v>
      </c>
      <c r="K83" s="29">
        <v>18750</v>
      </c>
      <c r="L83" s="29">
        <v>18750</v>
      </c>
      <c r="M83" s="29">
        <v>18750</v>
      </c>
      <c r="N83" s="29">
        <v>18750</v>
      </c>
      <c r="O83" s="29">
        <v>18750</v>
      </c>
      <c r="P83" s="29">
        <v>18750</v>
      </c>
      <c r="Q83" s="17">
        <f t="shared" si="8"/>
        <v>225000</v>
      </c>
    </row>
    <row r="84" spans="1:46" ht="39" customHeight="1" x14ac:dyDescent="0.25">
      <c r="B84" s="14" t="s">
        <v>97</v>
      </c>
      <c r="C84" s="10">
        <v>550650</v>
      </c>
      <c r="D84" s="15">
        <v>1125100000</v>
      </c>
      <c r="E84" s="20">
        <v>45887.5</v>
      </c>
      <c r="F84" s="20">
        <v>45887.5</v>
      </c>
      <c r="G84" s="20">
        <v>45887.5</v>
      </c>
      <c r="H84" s="20">
        <v>45887.5</v>
      </c>
      <c r="I84" s="20">
        <v>45887.5</v>
      </c>
      <c r="J84" s="20">
        <v>45887.5</v>
      </c>
      <c r="K84" s="20">
        <v>45887.5</v>
      </c>
      <c r="L84" s="20">
        <v>45887.5</v>
      </c>
      <c r="M84" s="20">
        <v>45887.5</v>
      </c>
      <c r="N84" s="20">
        <v>45887.5</v>
      </c>
      <c r="O84" s="20">
        <v>45887.5</v>
      </c>
      <c r="P84" s="20">
        <v>45887.5</v>
      </c>
      <c r="Q84" s="17">
        <f t="shared" si="8"/>
        <v>550650</v>
      </c>
    </row>
    <row r="85" spans="1:46" ht="39" customHeight="1" x14ac:dyDescent="0.25">
      <c r="B85" s="7" t="s">
        <v>98</v>
      </c>
      <c r="C85" s="11">
        <f>SUM(C86:C93)</f>
        <v>271847.65999999997</v>
      </c>
      <c r="D85" s="15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17"/>
    </row>
    <row r="86" spans="1:46" ht="39" customHeight="1" x14ac:dyDescent="0.25">
      <c r="B86" s="14" t="s">
        <v>99</v>
      </c>
      <c r="C86" s="10">
        <v>14900.64</v>
      </c>
      <c r="D86" s="15">
        <v>1125100000</v>
      </c>
      <c r="E86" s="37">
        <v>1241.72</v>
      </c>
      <c r="F86" s="37">
        <v>1241.72</v>
      </c>
      <c r="G86" s="37">
        <v>1241.72</v>
      </c>
      <c r="H86" s="37">
        <v>1241.72</v>
      </c>
      <c r="I86" s="37">
        <v>1241.72</v>
      </c>
      <c r="J86" s="37">
        <v>1241.72</v>
      </c>
      <c r="K86" s="37">
        <v>1241.72</v>
      </c>
      <c r="L86" s="37">
        <v>1241.72</v>
      </c>
      <c r="M86" s="37">
        <v>1241.72</v>
      </c>
      <c r="N86" s="37">
        <v>1241.72</v>
      </c>
      <c r="O86" s="37">
        <v>1241.72</v>
      </c>
      <c r="P86" s="37">
        <v>1241.72</v>
      </c>
      <c r="Q86" s="17">
        <f t="shared" ref="Q86:Q93" si="9">SUM(E86:P86)</f>
        <v>14900.639999999998</v>
      </c>
    </row>
    <row r="87" spans="1:46" ht="39" customHeight="1" x14ac:dyDescent="0.25">
      <c r="B87" s="14" t="s">
        <v>100</v>
      </c>
      <c r="C87" s="10">
        <v>35587.699999999997</v>
      </c>
      <c r="D87" s="15">
        <v>1125100000</v>
      </c>
      <c r="E87" s="37">
        <v>2965.64</v>
      </c>
      <c r="F87" s="37">
        <v>2965.64</v>
      </c>
      <c r="G87" s="37">
        <v>2965.64</v>
      </c>
      <c r="H87" s="37">
        <v>2965.64</v>
      </c>
      <c r="I87" s="37">
        <v>2965.64</v>
      </c>
      <c r="J87" s="37">
        <v>2965.64</v>
      </c>
      <c r="K87" s="37">
        <v>2965.64</v>
      </c>
      <c r="L87" s="37">
        <v>2965.64</v>
      </c>
      <c r="M87" s="37">
        <v>2965.64</v>
      </c>
      <c r="N87" s="37">
        <v>2965.64</v>
      </c>
      <c r="O87" s="37">
        <v>2965.64</v>
      </c>
      <c r="P87" s="37">
        <v>2965.66</v>
      </c>
      <c r="Q87" s="17">
        <f t="shared" si="9"/>
        <v>35587.699999999997</v>
      </c>
    </row>
    <row r="88" spans="1:46" ht="39" customHeight="1" x14ac:dyDescent="0.25">
      <c r="B88" s="14" t="s">
        <v>101</v>
      </c>
      <c r="C88" s="10">
        <v>122173</v>
      </c>
      <c r="D88" s="15">
        <v>1125100000</v>
      </c>
      <c r="E88" s="37">
        <v>10181.08</v>
      </c>
      <c r="F88" s="37">
        <v>10181.08</v>
      </c>
      <c r="G88" s="37">
        <v>10181.08</v>
      </c>
      <c r="H88" s="37">
        <v>10181.08</v>
      </c>
      <c r="I88" s="37">
        <v>10181.08</v>
      </c>
      <c r="J88" s="37">
        <v>10181.08</v>
      </c>
      <c r="K88" s="37">
        <v>10181.08</v>
      </c>
      <c r="L88" s="37">
        <v>10181.08</v>
      </c>
      <c r="M88" s="37">
        <v>10181.08</v>
      </c>
      <c r="N88" s="37">
        <v>10181.08</v>
      </c>
      <c r="O88" s="37">
        <v>10181.08</v>
      </c>
      <c r="P88" s="37">
        <v>10181.120000000001</v>
      </c>
      <c r="Q88" s="17">
        <f t="shared" si="9"/>
        <v>122173</v>
      </c>
    </row>
    <row r="89" spans="1:46" ht="39" customHeight="1" x14ac:dyDescent="0.25">
      <c r="B89" s="14" t="s">
        <v>102</v>
      </c>
      <c r="C89" s="10">
        <v>80467.62</v>
      </c>
      <c r="D89" s="15">
        <v>1125100000</v>
      </c>
      <c r="E89" s="37">
        <v>6705.63</v>
      </c>
      <c r="F89" s="37">
        <v>6705.63</v>
      </c>
      <c r="G89" s="37">
        <v>6705.63</v>
      </c>
      <c r="H89" s="37">
        <v>6705.63</v>
      </c>
      <c r="I89" s="37">
        <v>6705.63</v>
      </c>
      <c r="J89" s="37">
        <v>6705.63</v>
      </c>
      <c r="K89" s="37">
        <v>6705.63</v>
      </c>
      <c r="L89" s="37">
        <v>6705.63</v>
      </c>
      <c r="M89" s="37">
        <v>6705.63</v>
      </c>
      <c r="N89" s="37">
        <v>6705.63</v>
      </c>
      <c r="O89" s="37">
        <v>6705.63</v>
      </c>
      <c r="P89" s="37">
        <v>6705.69</v>
      </c>
      <c r="Q89" s="17">
        <f t="shared" si="9"/>
        <v>80467.62</v>
      </c>
    </row>
    <row r="90" spans="1:46" ht="39" customHeight="1" x14ac:dyDescent="0.25">
      <c r="B90" s="14" t="s">
        <v>103</v>
      </c>
      <c r="C90" s="10">
        <v>6358.02</v>
      </c>
      <c r="D90" s="15">
        <v>1125100000</v>
      </c>
      <c r="E90" s="38">
        <v>529.83500000000004</v>
      </c>
      <c r="F90" s="38">
        <v>529.83500000000004</v>
      </c>
      <c r="G90" s="38">
        <v>529.83500000000004</v>
      </c>
      <c r="H90" s="38">
        <v>529.83500000000004</v>
      </c>
      <c r="I90" s="38">
        <v>529.83500000000004</v>
      </c>
      <c r="J90" s="38">
        <v>529.83500000000004</v>
      </c>
      <c r="K90" s="38">
        <v>529.83500000000004</v>
      </c>
      <c r="L90" s="38">
        <v>529.83500000000004</v>
      </c>
      <c r="M90" s="38">
        <v>529.83500000000004</v>
      </c>
      <c r="N90" s="38">
        <v>529.83500000000004</v>
      </c>
      <c r="O90" s="38">
        <v>529.83500000000004</v>
      </c>
      <c r="P90" s="38">
        <v>529.83500000000004</v>
      </c>
      <c r="Q90" s="17">
        <f t="shared" si="9"/>
        <v>6358.02</v>
      </c>
    </row>
    <row r="91" spans="1:46" ht="39" customHeight="1" x14ac:dyDescent="0.25">
      <c r="B91" s="39" t="s">
        <v>104</v>
      </c>
      <c r="C91" s="40">
        <v>2646.5</v>
      </c>
      <c r="D91" s="15">
        <v>1125100000</v>
      </c>
      <c r="E91" s="37">
        <v>220.54</v>
      </c>
      <c r="F91" s="37">
        <v>220.54</v>
      </c>
      <c r="G91" s="37">
        <v>220.54</v>
      </c>
      <c r="H91" s="37">
        <v>220.54</v>
      </c>
      <c r="I91" s="37">
        <v>220.54</v>
      </c>
      <c r="J91" s="37">
        <v>220.54</v>
      </c>
      <c r="K91" s="37">
        <v>220.54</v>
      </c>
      <c r="L91" s="37">
        <v>220.54</v>
      </c>
      <c r="M91" s="37">
        <v>220.54</v>
      </c>
      <c r="N91" s="37">
        <v>220.54</v>
      </c>
      <c r="O91" s="37">
        <v>220.54</v>
      </c>
      <c r="P91" s="37">
        <v>220.56</v>
      </c>
      <c r="Q91" s="17">
        <f t="shared" si="9"/>
        <v>2646.5</v>
      </c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</row>
    <row r="92" spans="1:46" ht="39" customHeight="1" x14ac:dyDescent="0.25">
      <c r="B92" s="39" t="s">
        <v>105</v>
      </c>
      <c r="C92" s="40">
        <v>8471.6</v>
      </c>
      <c r="D92" s="15">
        <v>1125100000</v>
      </c>
      <c r="E92" s="37">
        <v>705.96</v>
      </c>
      <c r="F92" s="37">
        <v>705.96</v>
      </c>
      <c r="G92" s="37">
        <v>705.96</v>
      </c>
      <c r="H92" s="37">
        <v>705.96</v>
      </c>
      <c r="I92" s="37">
        <v>705.96</v>
      </c>
      <c r="J92" s="37">
        <v>705.96</v>
      </c>
      <c r="K92" s="37">
        <v>705.96</v>
      </c>
      <c r="L92" s="37">
        <v>705.96</v>
      </c>
      <c r="M92" s="37">
        <v>705.96</v>
      </c>
      <c r="N92" s="37">
        <v>705.96</v>
      </c>
      <c r="O92" s="37">
        <v>705.96</v>
      </c>
      <c r="P92" s="37">
        <v>706.04</v>
      </c>
      <c r="Q92" s="17">
        <f t="shared" si="9"/>
        <v>8471.6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</row>
    <row r="93" spans="1:46" ht="39" customHeight="1" x14ac:dyDescent="0.25">
      <c r="B93" s="39" t="s">
        <v>106</v>
      </c>
      <c r="C93" s="40">
        <v>1242.58</v>
      </c>
      <c r="D93" s="15">
        <v>1125100000</v>
      </c>
      <c r="E93" s="37"/>
      <c r="F93" s="37"/>
      <c r="G93" s="37"/>
      <c r="H93" s="37"/>
      <c r="I93" s="37"/>
      <c r="J93" s="37">
        <v>1242.58</v>
      </c>
      <c r="K93" s="37"/>
      <c r="L93" s="37"/>
      <c r="M93" s="37"/>
      <c r="N93" s="37"/>
      <c r="O93" s="37"/>
      <c r="P93" s="37"/>
      <c r="Q93" s="17">
        <f t="shared" si="9"/>
        <v>1242.58</v>
      </c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</row>
    <row r="94" spans="1:46" ht="39" customHeight="1" x14ac:dyDescent="0.25">
      <c r="B94" s="7" t="s">
        <v>107</v>
      </c>
      <c r="C94" s="11">
        <f>SUM(C95:C106)</f>
        <v>1501489.32</v>
      </c>
      <c r="D94" s="15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7"/>
    </row>
    <row r="95" spans="1:46" ht="39" customHeight="1" x14ac:dyDescent="0.25">
      <c r="B95" s="14" t="s">
        <v>108</v>
      </c>
      <c r="C95" s="41">
        <v>614714.41</v>
      </c>
      <c r="D95" s="15">
        <v>1125100000</v>
      </c>
      <c r="E95" s="42">
        <v>51226.2</v>
      </c>
      <c r="F95" s="42">
        <v>51226.2</v>
      </c>
      <c r="G95" s="42">
        <v>51226.2</v>
      </c>
      <c r="H95" s="42">
        <v>51226.2</v>
      </c>
      <c r="I95" s="42">
        <v>51226.2</v>
      </c>
      <c r="J95" s="42">
        <v>51226.2</v>
      </c>
      <c r="K95" s="42">
        <v>51226.2</v>
      </c>
      <c r="L95" s="42">
        <v>51226.2</v>
      </c>
      <c r="M95" s="42">
        <v>51226.2</v>
      </c>
      <c r="N95" s="42">
        <v>51226.2</v>
      </c>
      <c r="O95" s="42">
        <v>51226.2</v>
      </c>
      <c r="P95" s="42">
        <v>51226.21</v>
      </c>
      <c r="Q95" s="17">
        <f t="shared" ref="Q95:Q106" si="10">SUM(E95:P95)</f>
        <v>614714.41</v>
      </c>
    </row>
    <row r="96" spans="1:46" ht="39" customHeight="1" x14ac:dyDescent="0.25">
      <c r="B96" s="14" t="s">
        <v>109</v>
      </c>
      <c r="C96" s="10">
        <v>11835.76</v>
      </c>
      <c r="D96" s="15">
        <v>1125100000</v>
      </c>
      <c r="E96" s="23">
        <v>986.31</v>
      </c>
      <c r="F96" s="23">
        <v>986.31</v>
      </c>
      <c r="G96" s="23">
        <v>986.31</v>
      </c>
      <c r="H96" s="23">
        <v>986.31</v>
      </c>
      <c r="I96" s="23">
        <v>986.31</v>
      </c>
      <c r="J96" s="23">
        <v>986.31</v>
      </c>
      <c r="K96" s="23">
        <v>986.31</v>
      </c>
      <c r="L96" s="23">
        <v>986.31</v>
      </c>
      <c r="M96" s="23">
        <v>986.31</v>
      </c>
      <c r="N96" s="23">
        <v>986.31</v>
      </c>
      <c r="O96" s="23">
        <v>986.31</v>
      </c>
      <c r="P96" s="23">
        <v>986.35</v>
      </c>
      <c r="Q96" s="17">
        <f t="shared" si="10"/>
        <v>11835.759999999997</v>
      </c>
    </row>
    <row r="97" spans="1:17" ht="39" customHeight="1" x14ac:dyDescent="0.25">
      <c r="B97" s="14" t="s">
        <v>110</v>
      </c>
      <c r="C97" s="10">
        <v>65139.32</v>
      </c>
      <c r="D97" s="15">
        <v>1125100000</v>
      </c>
      <c r="E97" s="23">
        <v>5428.27</v>
      </c>
      <c r="F97" s="23">
        <v>5428.27</v>
      </c>
      <c r="G97" s="23">
        <v>5428.27</v>
      </c>
      <c r="H97" s="23">
        <v>5428.27</v>
      </c>
      <c r="I97" s="23">
        <v>5428.27</v>
      </c>
      <c r="J97" s="23">
        <v>5428.27</v>
      </c>
      <c r="K97" s="23">
        <v>5428.27</v>
      </c>
      <c r="L97" s="23">
        <v>5428.27</v>
      </c>
      <c r="M97" s="23">
        <v>5428.27</v>
      </c>
      <c r="N97" s="23">
        <v>5428.27</v>
      </c>
      <c r="O97" s="23">
        <v>5428.27</v>
      </c>
      <c r="P97" s="23">
        <v>5428.35</v>
      </c>
      <c r="Q97" s="17">
        <f>SUM(E97:P97)</f>
        <v>65139.320000000014</v>
      </c>
    </row>
    <row r="98" spans="1:17" s="1" customFormat="1" ht="39" customHeight="1" x14ac:dyDescent="0.25">
      <c r="A98" s="36"/>
      <c r="B98" s="14" t="s">
        <v>111</v>
      </c>
      <c r="C98" s="10">
        <v>43589.46</v>
      </c>
      <c r="D98" s="15">
        <v>1125100000</v>
      </c>
      <c r="E98" s="24">
        <v>3632.45</v>
      </c>
      <c r="F98" s="24">
        <v>3632.45</v>
      </c>
      <c r="G98" s="24">
        <v>3632.45</v>
      </c>
      <c r="H98" s="24">
        <v>3632.45</v>
      </c>
      <c r="I98" s="24">
        <v>3632.45</v>
      </c>
      <c r="J98" s="24">
        <v>3632.45</v>
      </c>
      <c r="K98" s="24">
        <v>3632.45</v>
      </c>
      <c r="L98" s="24">
        <v>3632.45</v>
      </c>
      <c r="M98" s="24">
        <v>3632.45</v>
      </c>
      <c r="N98" s="24">
        <v>3632.45</v>
      </c>
      <c r="O98" s="24">
        <v>3632.45</v>
      </c>
      <c r="P98" s="24">
        <v>3632.51</v>
      </c>
      <c r="Q98" s="17">
        <f t="shared" si="10"/>
        <v>43589.46</v>
      </c>
    </row>
    <row r="99" spans="1:17" s="1" customFormat="1" ht="39" customHeight="1" x14ac:dyDescent="0.25">
      <c r="A99" s="36"/>
      <c r="B99" s="14" t="s">
        <v>112</v>
      </c>
      <c r="C99" s="10">
        <v>75269.460000000006</v>
      </c>
      <c r="D99" s="15">
        <v>1125100000</v>
      </c>
      <c r="E99" s="43">
        <v>6272.45</v>
      </c>
      <c r="F99" s="43">
        <v>6272.45</v>
      </c>
      <c r="G99" s="43">
        <v>6272.45</v>
      </c>
      <c r="H99" s="43">
        <v>6272.45</v>
      </c>
      <c r="I99" s="43">
        <v>6272.45</v>
      </c>
      <c r="J99" s="43">
        <v>6272.45</v>
      </c>
      <c r="K99" s="43">
        <v>6272.45</v>
      </c>
      <c r="L99" s="43">
        <v>6272.45</v>
      </c>
      <c r="M99" s="43">
        <v>6272.45</v>
      </c>
      <c r="N99" s="43">
        <v>6272.45</v>
      </c>
      <c r="O99" s="43">
        <v>6272.45</v>
      </c>
      <c r="P99" s="43">
        <v>6272.51</v>
      </c>
      <c r="Q99" s="17">
        <f t="shared" si="10"/>
        <v>75269.459999999977</v>
      </c>
    </row>
    <row r="100" spans="1:17" s="1" customFormat="1" ht="39" customHeight="1" x14ac:dyDescent="0.25">
      <c r="A100" s="36"/>
      <c r="B100" s="14" t="s">
        <v>113</v>
      </c>
      <c r="C100" s="10">
        <v>57990.15</v>
      </c>
      <c r="D100" s="15">
        <v>1125100000</v>
      </c>
      <c r="E100" s="23">
        <v>4832.51</v>
      </c>
      <c r="F100" s="23">
        <v>4832.51</v>
      </c>
      <c r="G100" s="23">
        <v>4832.51</v>
      </c>
      <c r="H100" s="23">
        <v>4832.51</v>
      </c>
      <c r="I100" s="23">
        <v>4832.51</v>
      </c>
      <c r="J100" s="23">
        <v>4832.51</v>
      </c>
      <c r="K100" s="23">
        <v>4832.51</v>
      </c>
      <c r="L100" s="23">
        <v>4832.51</v>
      </c>
      <c r="M100" s="23">
        <v>4832.51</v>
      </c>
      <c r="N100" s="23">
        <v>4832.51</v>
      </c>
      <c r="O100" s="23">
        <v>4832.51</v>
      </c>
      <c r="P100" s="23">
        <v>4832.54</v>
      </c>
      <c r="Q100" s="17">
        <f t="shared" si="10"/>
        <v>57990.150000000016</v>
      </c>
    </row>
    <row r="101" spans="1:17" s="1" customFormat="1" ht="39" customHeight="1" x14ac:dyDescent="0.25">
      <c r="A101" s="36"/>
      <c r="B101" s="14" t="s">
        <v>114</v>
      </c>
      <c r="C101" s="10">
        <v>5547.68</v>
      </c>
      <c r="D101" s="15">
        <v>1125100000</v>
      </c>
      <c r="E101" s="43"/>
      <c r="F101" s="43"/>
      <c r="G101" s="43"/>
      <c r="H101" s="43"/>
      <c r="I101" s="43">
        <v>5547.68</v>
      </c>
      <c r="J101" s="43"/>
      <c r="K101" s="43"/>
      <c r="L101" s="43"/>
      <c r="M101" s="43"/>
      <c r="N101" s="43"/>
      <c r="O101" s="43"/>
      <c r="P101" s="43"/>
      <c r="Q101" s="17">
        <f t="shared" si="10"/>
        <v>5547.68</v>
      </c>
    </row>
    <row r="102" spans="1:17" s="1" customFormat="1" ht="39" customHeight="1" x14ac:dyDescent="0.25">
      <c r="A102" s="36"/>
      <c r="B102" s="44" t="s">
        <v>115</v>
      </c>
      <c r="C102" s="10">
        <v>518773.7</v>
      </c>
      <c r="D102" s="15">
        <v>1125100000</v>
      </c>
      <c r="E102" s="23">
        <v>43231.14</v>
      </c>
      <c r="F102" s="23">
        <v>43231.14</v>
      </c>
      <c r="G102" s="23">
        <v>43231.14</v>
      </c>
      <c r="H102" s="23">
        <v>43231.14</v>
      </c>
      <c r="I102" s="23">
        <v>43231.14</v>
      </c>
      <c r="J102" s="23">
        <v>43231.14</v>
      </c>
      <c r="K102" s="23">
        <v>43231.14</v>
      </c>
      <c r="L102" s="23">
        <v>43231.14</v>
      </c>
      <c r="M102" s="23">
        <v>43231.14</v>
      </c>
      <c r="N102" s="23">
        <v>43231.14</v>
      </c>
      <c r="O102" s="23">
        <v>43231.14</v>
      </c>
      <c r="P102" s="23">
        <v>43231.16</v>
      </c>
      <c r="Q102" s="17">
        <f t="shared" si="10"/>
        <v>518773.70000000007</v>
      </c>
    </row>
    <row r="103" spans="1:17" s="1" customFormat="1" ht="39" customHeight="1" x14ac:dyDescent="0.25">
      <c r="A103" s="36"/>
      <c r="B103" s="14" t="s">
        <v>116</v>
      </c>
      <c r="C103" s="10">
        <v>75672.490000000005</v>
      </c>
      <c r="D103" s="15">
        <v>1125100000</v>
      </c>
      <c r="E103" s="23">
        <v>6306.04</v>
      </c>
      <c r="F103" s="23">
        <v>6306.04</v>
      </c>
      <c r="G103" s="23">
        <v>6306.04</v>
      </c>
      <c r="H103" s="23">
        <v>6306.04</v>
      </c>
      <c r="I103" s="23">
        <v>6306.04</v>
      </c>
      <c r="J103" s="23">
        <v>6306.04</v>
      </c>
      <c r="K103" s="23">
        <v>6306.04</v>
      </c>
      <c r="L103" s="23">
        <v>6306.04</v>
      </c>
      <c r="M103" s="23">
        <v>6306.04</v>
      </c>
      <c r="N103" s="23">
        <v>6306.04</v>
      </c>
      <c r="O103" s="23">
        <v>6306.04</v>
      </c>
      <c r="P103" s="23">
        <v>6306.05</v>
      </c>
      <c r="Q103" s="17">
        <f t="shared" si="10"/>
        <v>75672.490000000005</v>
      </c>
    </row>
    <row r="104" spans="1:17" s="1" customFormat="1" ht="39" customHeight="1" x14ac:dyDescent="0.25">
      <c r="A104" s="36"/>
      <c r="B104" s="14" t="s">
        <v>117</v>
      </c>
      <c r="C104" s="10">
        <v>3006.77</v>
      </c>
      <c r="D104" s="15">
        <v>1125100000</v>
      </c>
      <c r="E104" s="23">
        <v>250.56</v>
      </c>
      <c r="F104" s="23">
        <v>250.56</v>
      </c>
      <c r="G104" s="23">
        <v>250.56</v>
      </c>
      <c r="H104" s="23">
        <v>250.56</v>
      </c>
      <c r="I104" s="23">
        <v>250.56</v>
      </c>
      <c r="J104" s="23">
        <v>250.56</v>
      </c>
      <c r="K104" s="23">
        <v>250.56</v>
      </c>
      <c r="L104" s="23">
        <v>250.56</v>
      </c>
      <c r="M104" s="23">
        <v>250.56</v>
      </c>
      <c r="N104" s="23">
        <v>250.56</v>
      </c>
      <c r="O104" s="23">
        <v>250.56</v>
      </c>
      <c r="P104" s="23">
        <v>250.61</v>
      </c>
      <c r="Q104" s="17">
        <f t="shared" si="10"/>
        <v>3006.77</v>
      </c>
    </row>
    <row r="105" spans="1:17" s="1" customFormat="1" ht="39" customHeight="1" x14ac:dyDescent="0.25">
      <c r="A105" s="36"/>
      <c r="B105" s="14" t="s">
        <v>118</v>
      </c>
      <c r="C105" s="10">
        <v>7501.3</v>
      </c>
      <c r="D105" s="15">
        <v>1125100000</v>
      </c>
      <c r="E105" s="23">
        <v>625.1</v>
      </c>
      <c r="F105" s="23">
        <v>625.1</v>
      </c>
      <c r="G105" s="23">
        <v>625.1</v>
      </c>
      <c r="H105" s="23">
        <v>625.1</v>
      </c>
      <c r="I105" s="23">
        <v>625.1</v>
      </c>
      <c r="J105" s="23">
        <v>625.1</v>
      </c>
      <c r="K105" s="23">
        <v>625.1</v>
      </c>
      <c r="L105" s="23">
        <v>625.1</v>
      </c>
      <c r="M105" s="23">
        <v>625.1</v>
      </c>
      <c r="N105" s="23">
        <v>625.1</v>
      </c>
      <c r="O105" s="23">
        <v>625.1</v>
      </c>
      <c r="P105" s="23">
        <v>625.20000000000005</v>
      </c>
      <c r="Q105" s="17">
        <f t="shared" si="10"/>
        <v>7501.3000000000011</v>
      </c>
    </row>
    <row r="106" spans="1:17" s="1" customFormat="1" ht="39" customHeight="1" x14ac:dyDescent="0.25">
      <c r="A106" s="36"/>
      <c r="B106" s="14" t="s">
        <v>119</v>
      </c>
      <c r="C106" s="10">
        <v>22448.82</v>
      </c>
      <c r="D106" s="15">
        <v>1125100000</v>
      </c>
      <c r="E106" s="23">
        <v>1870.73</v>
      </c>
      <c r="F106" s="23">
        <v>1870.73</v>
      </c>
      <c r="G106" s="23">
        <v>1870.73</v>
      </c>
      <c r="H106" s="23">
        <v>1870.73</v>
      </c>
      <c r="I106" s="23">
        <v>1870.73</v>
      </c>
      <c r="J106" s="23">
        <v>1870.73</v>
      </c>
      <c r="K106" s="23">
        <v>1870.73</v>
      </c>
      <c r="L106" s="23">
        <v>1870.73</v>
      </c>
      <c r="M106" s="23">
        <v>1870.73</v>
      </c>
      <c r="N106" s="23">
        <v>1870.73</v>
      </c>
      <c r="O106" s="23">
        <v>1870.73</v>
      </c>
      <c r="P106" s="23">
        <v>1870.79</v>
      </c>
      <c r="Q106" s="17">
        <f t="shared" si="10"/>
        <v>22448.82</v>
      </c>
    </row>
    <row r="107" spans="1:17" s="1" customFormat="1" ht="39" customHeight="1" x14ac:dyDescent="0.25">
      <c r="A107" s="36"/>
      <c r="B107" s="7" t="s">
        <v>120</v>
      </c>
      <c r="C107" s="11">
        <f>SUM(C108:C109)</f>
        <v>339026.36</v>
      </c>
      <c r="D107" s="15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17"/>
    </row>
    <row r="108" spans="1:17" s="1" customFormat="1" ht="39" customHeight="1" x14ac:dyDescent="0.25">
      <c r="A108" s="36"/>
      <c r="B108" s="14" t="s">
        <v>121</v>
      </c>
      <c r="C108" s="10">
        <v>19710.38</v>
      </c>
      <c r="D108" s="15">
        <v>1125100000</v>
      </c>
      <c r="E108" s="18">
        <v>1642.53</v>
      </c>
      <c r="F108" s="18">
        <v>1642.53</v>
      </c>
      <c r="G108" s="18">
        <v>1642.53</v>
      </c>
      <c r="H108" s="18">
        <v>1642.53</v>
      </c>
      <c r="I108" s="18">
        <v>1642.53</v>
      </c>
      <c r="J108" s="18">
        <v>1642.53</v>
      </c>
      <c r="K108" s="18">
        <v>1642.53</v>
      </c>
      <c r="L108" s="18">
        <v>1642.53</v>
      </c>
      <c r="M108" s="18">
        <v>1642.53</v>
      </c>
      <c r="N108" s="18">
        <v>1642.53</v>
      </c>
      <c r="O108" s="18">
        <v>1642.53</v>
      </c>
      <c r="P108" s="18">
        <v>1642.55</v>
      </c>
      <c r="Q108" s="17">
        <f t="shared" ref="Q108:Q120" si="11">SUM(E108:P108)</f>
        <v>19710.38</v>
      </c>
    </row>
    <row r="109" spans="1:17" s="1" customFormat="1" ht="39" customHeight="1" x14ac:dyDescent="0.25">
      <c r="A109" s="36"/>
      <c r="B109" s="14" t="s">
        <v>122</v>
      </c>
      <c r="C109" s="10">
        <v>319315.98</v>
      </c>
      <c r="D109" s="15">
        <v>1125100000</v>
      </c>
      <c r="E109" s="18">
        <v>26609.66</v>
      </c>
      <c r="F109" s="18">
        <v>26609.66</v>
      </c>
      <c r="G109" s="18">
        <v>26609.66</v>
      </c>
      <c r="H109" s="18">
        <v>26609.66</v>
      </c>
      <c r="I109" s="18">
        <v>26609.66</v>
      </c>
      <c r="J109" s="18">
        <v>26609.66</v>
      </c>
      <c r="K109" s="18">
        <v>26609.66</v>
      </c>
      <c r="L109" s="18">
        <v>26609.66</v>
      </c>
      <c r="M109" s="18">
        <v>26609.66</v>
      </c>
      <c r="N109" s="18">
        <v>26609.66</v>
      </c>
      <c r="O109" s="18">
        <v>26609.66</v>
      </c>
      <c r="P109" s="18">
        <v>26609.72</v>
      </c>
      <c r="Q109" s="17">
        <f t="shared" si="11"/>
        <v>319315.98</v>
      </c>
    </row>
    <row r="110" spans="1:17" s="1" customFormat="1" ht="39" customHeight="1" x14ac:dyDescent="0.25">
      <c r="A110" s="36"/>
      <c r="B110" s="7" t="s">
        <v>123</v>
      </c>
      <c r="C110" s="19">
        <f>SUM(C111:C114)</f>
        <v>196328.13</v>
      </c>
      <c r="D110" s="1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17"/>
    </row>
    <row r="111" spans="1:17" s="1" customFormat="1" ht="39" customHeight="1" x14ac:dyDescent="0.25">
      <c r="A111" s="36"/>
      <c r="B111" s="14" t="s">
        <v>124</v>
      </c>
      <c r="C111" s="10">
        <v>65021.29</v>
      </c>
      <c r="D111" s="15">
        <v>1125100000</v>
      </c>
      <c r="E111" s="43">
        <v>5418.44</v>
      </c>
      <c r="F111" s="43">
        <v>5418.44</v>
      </c>
      <c r="G111" s="43">
        <v>5418.44</v>
      </c>
      <c r="H111" s="43">
        <v>5418.44</v>
      </c>
      <c r="I111" s="43">
        <v>5418.44</v>
      </c>
      <c r="J111" s="43">
        <v>5418.44</v>
      </c>
      <c r="K111" s="43">
        <v>5418.44</v>
      </c>
      <c r="L111" s="43">
        <v>5418.44</v>
      </c>
      <c r="M111" s="43">
        <v>5418.44</v>
      </c>
      <c r="N111" s="43">
        <v>5418.44</v>
      </c>
      <c r="O111" s="43">
        <v>5418.44</v>
      </c>
      <c r="P111" s="43">
        <v>5418.45</v>
      </c>
      <c r="Q111" s="17">
        <f t="shared" si="11"/>
        <v>65021.29</v>
      </c>
    </row>
    <row r="112" spans="1:17" s="1" customFormat="1" ht="39" customHeight="1" x14ac:dyDescent="0.25">
      <c r="A112" s="36"/>
      <c r="B112" s="14" t="s">
        <v>125</v>
      </c>
      <c r="C112" s="10">
        <v>47341.81</v>
      </c>
      <c r="D112" s="15">
        <v>1125100000</v>
      </c>
      <c r="E112" s="43">
        <v>3945.15</v>
      </c>
      <c r="F112" s="43">
        <v>3945.15</v>
      </c>
      <c r="G112" s="43">
        <v>3945.15</v>
      </c>
      <c r="H112" s="43">
        <v>3945.15</v>
      </c>
      <c r="I112" s="43">
        <v>3945.15</v>
      </c>
      <c r="J112" s="43">
        <v>3945.15</v>
      </c>
      <c r="K112" s="43">
        <v>3945.15</v>
      </c>
      <c r="L112" s="43">
        <v>3945.15</v>
      </c>
      <c r="M112" s="43">
        <v>3945.15</v>
      </c>
      <c r="N112" s="43">
        <v>3945.15</v>
      </c>
      <c r="O112" s="43">
        <v>3945.15</v>
      </c>
      <c r="P112" s="43">
        <v>3945.16</v>
      </c>
      <c r="Q112" s="17">
        <f t="shared" si="11"/>
        <v>47341.810000000012</v>
      </c>
    </row>
    <row r="113" spans="1:17" s="1" customFormat="1" ht="39" customHeight="1" x14ac:dyDescent="0.25">
      <c r="A113" s="36"/>
      <c r="B113" s="14" t="s">
        <v>126</v>
      </c>
      <c r="C113" s="10">
        <v>8965.0300000000007</v>
      </c>
      <c r="D113" s="15">
        <v>1125100000</v>
      </c>
      <c r="E113" s="43"/>
      <c r="F113" s="43"/>
      <c r="G113" s="43"/>
      <c r="H113" s="43">
        <v>4482.5200000000004</v>
      </c>
      <c r="I113" s="43"/>
      <c r="J113" s="43"/>
      <c r="K113" s="43"/>
      <c r="L113" s="43">
        <v>4482.51</v>
      </c>
      <c r="M113" s="43"/>
      <c r="N113" s="43"/>
      <c r="O113" s="43"/>
      <c r="P113" s="43"/>
      <c r="Q113" s="17">
        <f t="shared" si="11"/>
        <v>8965.0300000000007</v>
      </c>
    </row>
    <row r="114" spans="1:17" s="1" customFormat="1" ht="39" customHeight="1" x14ac:dyDescent="0.25">
      <c r="A114" s="36"/>
      <c r="B114" s="14" t="s">
        <v>127</v>
      </c>
      <c r="C114" s="10">
        <v>75000</v>
      </c>
      <c r="D114" s="15">
        <v>1125100000</v>
      </c>
      <c r="E114" s="43">
        <v>6250</v>
      </c>
      <c r="F114" s="43">
        <v>6250</v>
      </c>
      <c r="G114" s="43">
        <v>6250</v>
      </c>
      <c r="H114" s="43">
        <v>6250</v>
      </c>
      <c r="I114" s="43">
        <v>6250</v>
      </c>
      <c r="J114" s="43">
        <v>6250</v>
      </c>
      <c r="K114" s="43">
        <v>6250</v>
      </c>
      <c r="L114" s="43">
        <v>6250</v>
      </c>
      <c r="M114" s="43">
        <v>6250</v>
      </c>
      <c r="N114" s="43">
        <v>6250</v>
      </c>
      <c r="O114" s="43">
        <v>6250</v>
      </c>
      <c r="P114" s="43">
        <v>6250</v>
      </c>
      <c r="Q114" s="17">
        <f t="shared" si="11"/>
        <v>75000</v>
      </c>
    </row>
    <row r="115" spans="1:17" s="1" customFormat="1" ht="39" customHeight="1" x14ac:dyDescent="0.25">
      <c r="A115" s="36"/>
      <c r="B115" s="7" t="s">
        <v>128</v>
      </c>
      <c r="C115" s="11">
        <f>SUM(C116:C118)</f>
        <v>373239.94</v>
      </c>
      <c r="D115" s="15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7"/>
    </row>
    <row r="116" spans="1:17" s="1" customFormat="1" ht="39" customHeight="1" x14ac:dyDescent="0.25">
      <c r="A116" s="36"/>
      <c r="B116" s="14" t="s">
        <v>129</v>
      </c>
      <c r="C116" s="10">
        <v>323239.94</v>
      </c>
      <c r="D116" s="15">
        <v>1125100000</v>
      </c>
      <c r="E116" s="23">
        <v>26936.66</v>
      </c>
      <c r="F116" s="23">
        <v>26936.66</v>
      </c>
      <c r="G116" s="23">
        <v>26936.66</v>
      </c>
      <c r="H116" s="23">
        <v>26936.66</v>
      </c>
      <c r="I116" s="23">
        <v>26936.66</v>
      </c>
      <c r="J116" s="23">
        <v>26936.66</v>
      </c>
      <c r="K116" s="23">
        <v>26936.66</v>
      </c>
      <c r="L116" s="23">
        <v>26936.66</v>
      </c>
      <c r="M116" s="23">
        <v>26936.66</v>
      </c>
      <c r="N116" s="23">
        <v>26936.66</v>
      </c>
      <c r="O116" s="23">
        <v>26936.66</v>
      </c>
      <c r="P116" s="23">
        <v>26936.68</v>
      </c>
      <c r="Q116" s="17">
        <f t="shared" si="11"/>
        <v>323239.93999999994</v>
      </c>
    </row>
    <row r="117" spans="1:17" s="1" customFormat="1" ht="39" customHeight="1" x14ac:dyDescent="0.25">
      <c r="A117" s="36"/>
      <c r="B117" s="14" t="s">
        <v>130</v>
      </c>
      <c r="C117" s="10">
        <v>10000</v>
      </c>
      <c r="D117" s="15">
        <v>1125100000</v>
      </c>
      <c r="E117" s="20"/>
      <c r="F117" s="20">
        <v>2500</v>
      </c>
      <c r="G117" s="20"/>
      <c r="H117" s="20"/>
      <c r="I117" s="20">
        <v>2500</v>
      </c>
      <c r="J117" s="20"/>
      <c r="K117" s="20"/>
      <c r="L117" s="20">
        <v>2500</v>
      </c>
      <c r="M117" s="20"/>
      <c r="N117" s="20">
        <v>2500</v>
      </c>
      <c r="O117" s="20"/>
      <c r="P117" s="20"/>
      <c r="Q117" s="17">
        <f t="shared" si="11"/>
        <v>10000</v>
      </c>
    </row>
    <row r="118" spans="1:17" s="1" customFormat="1" ht="39" customHeight="1" x14ac:dyDescent="0.25">
      <c r="A118" s="36"/>
      <c r="B118" s="14" t="s">
        <v>131</v>
      </c>
      <c r="C118" s="10">
        <v>40000</v>
      </c>
      <c r="D118" s="15">
        <v>1125100000</v>
      </c>
      <c r="E118" s="20">
        <v>3333.33</v>
      </c>
      <c r="F118" s="20">
        <v>3333.33</v>
      </c>
      <c r="G118" s="20">
        <v>3333.33</v>
      </c>
      <c r="H118" s="20">
        <v>3333.33</v>
      </c>
      <c r="I118" s="20">
        <v>3333.33</v>
      </c>
      <c r="J118" s="20">
        <v>3333.33</v>
      </c>
      <c r="K118" s="20">
        <v>3333.33</v>
      </c>
      <c r="L118" s="20">
        <v>3333.33</v>
      </c>
      <c r="M118" s="20">
        <v>3333.33</v>
      </c>
      <c r="N118" s="20">
        <v>3333.33</v>
      </c>
      <c r="O118" s="20">
        <v>3333.33</v>
      </c>
      <c r="P118" s="20">
        <v>3333.37</v>
      </c>
      <c r="Q118" s="17">
        <f t="shared" si="11"/>
        <v>40000.000000000015</v>
      </c>
    </row>
    <row r="119" spans="1:17" s="1" customFormat="1" ht="39" customHeight="1" x14ac:dyDescent="0.25">
      <c r="A119" s="36"/>
      <c r="B119" s="7" t="s">
        <v>132</v>
      </c>
      <c r="C119" s="3">
        <f>C120</f>
        <v>9500</v>
      </c>
      <c r="D119" s="15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17"/>
    </row>
    <row r="120" spans="1:17" s="1" customFormat="1" ht="39" customHeight="1" x14ac:dyDescent="0.25">
      <c r="A120" s="36"/>
      <c r="B120" s="14" t="s">
        <v>133</v>
      </c>
      <c r="C120" s="10">
        <v>9500</v>
      </c>
      <c r="D120" s="15">
        <v>1125100000</v>
      </c>
      <c r="E120" s="20">
        <v>2375</v>
      </c>
      <c r="F120" s="20"/>
      <c r="G120" s="20"/>
      <c r="H120" s="20">
        <v>2375</v>
      </c>
      <c r="I120" s="20"/>
      <c r="J120" s="20"/>
      <c r="K120" s="20"/>
      <c r="L120" s="20">
        <v>2375</v>
      </c>
      <c r="M120" s="20"/>
      <c r="N120" s="20"/>
      <c r="O120" s="20">
        <v>2375</v>
      </c>
      <c r="P120" s="20"/>
      <c r="Q120" s="17">
        <f t="shared" si="11"/>
        <v>9500</v>
      </c>
    </row>
    <row r="121" spans="1:17" s="1" customFormat="1" ht="39" customHeight="1" x14ac:dyDescent="0.25">
      <c r="A121" s="36"/>
      <c r="B121" s="7" t="s">
        <v>134</v>
      </c>
      <c r="C121" s="11">
        <f>SUM(C122:C125)</f>
        <v>213041.56999999998</v>
      </c>
      <c r="D121" s="15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17"/>
    </row>
    <row r="122" spans="1:17" s="1" customFormat="1" ht="39" customHeight="1" x14ac:dyDescent="0.25">
      <c r="A122" s="36"/>
      <c r="B122" s="14" t="s">
        <v>135</v>
      </c>
      <c r="C122" s="10">
        <v>151442.9</v>
      </c>
      <c r="D122" s="15">
        <v>1125100000</v>
      </c>
      <c r="E122" s="18">
        <v>3327.5943999999995</v>
      </c>
      <c r="F122" s="18">
        <v>7308.2463999999982</v>
      </c>
      <c r="G122" s="18">
        <v>15531.588799999998</v>
      </c>
      <c r="H122" s="18">
        <v>11109.519200000001</v>
      </c>
      <c r="I122" s="18">
        <v>12789.088000000002</v>
      </c>
      <c r="J122" s="18">
        <v>12490.992800000002</v>
      </c>
      <c r="K122" s="18">
        <v>12665.691999999999</v>
      </c>
      <c r="L122" s="18">
        <v>22012.099200000001</v>
      </c>
      <c r="M122" s="18">
        <v>14063.285599999999</v>
      </c>
      <c r="N122" s="18">
        <v>17446.611199999999</v>
      </c>
      <c r="O122" s="18">
        <v>12218.952000000001</v>
      </c>
      <c r="P122" s="18">
        <v>10479.227200000001</v>
      </c>
      <c r="Q122" s="17">
        <f t="shared" ref="Q122:Q125" si="12">SUM(E122:P122)</f>
        <v>151442.89679999999</v>
      </c>
    </row>
    <row r="123" spans="1:17" s="1" customFormat="1" ht="39" customHeight="1" x14ac:dyDescent="0.25">
      <c r="A123" s="36"/>
      <c r="B123" s="14" t="s">
        <v>136</v>
      </c>
      <c r="C123" s="10">
        <v>7913.77</v>
      </c>
      <c r="D123" s="15">
        <v>1125100000</v>
      </c>
      <c r="E123" s="18">
        <v>495.37439999999998</v>
      </c>
      <c r="F123" s="18">
        <v>1181.4975999999999</v>
      </c>
      <c r="G123" s="18">
        <v>790.74879999999996</v>
      </c>
      <c r="H123" s="18">
        <v>976.87200000000007</v>
      </c>
      <c r="I123" s="18">
        <v>1562.9952000000001</v>
      </c>
      <c r="J123" s="18">
        <v>0</v>
      </c>
      <c r="K123" s="18">
        <v>1066.04</v>
      </c>
      <c r="L123" s="18">
        <v>887.57</v>
      </c>
      <c r="M123" s="18"/>
      <c r="N123" s="18">
        <v>571.60479999999995</v>
      </c>
      <c r="O123" s="18">
        <v>0</v>
      </c>
      <c r="P123" s="18">
        <v>381.06640000000004</v>
      </c>
      <c r="Q123" s="17">
        <f t="shared" si="12"/>
        <v>7913.7691999999997</v>
      </c>
    </row>
    <row r="124" spans="1:17" s="1" customFormat="1" ht="39" customHeight="1" x14ac:dyDescent="0.25">
      <c r="A124" s="36"/>
      <c r="B124" s="14" t="s">
        <v>137</v>
      </c>
      <c r="C124" s="10">
        <v>0</v>
      </c>
      <c r="D124" s="15">
        <v>1125100000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17">
        <f t="shared" si="12"/>
        <v>0</v>
      </c>
    </row>
    <row r="125" spans="1:17" s="1" customFormat="1" ht="39" customHeight="1" x14ac:dyDescent="0.25">
      <c r="A125" s="36"/>
      <c r="B125" s="14" t="s">
        <v>138</v>
      </c>
      <c r="C125" s="10">
        <v>53684.9</v>
      </c>
      <c r="D125" s="15">
        <v>1125100000</v>
      </c>
      <c r="E125" s="37">
        <v>4473.74</v>
      </c>
      <c r="F125" s="37">
        <v>4473.74</v>
      </c>
      <c r="G125" s="37">
        <v>4473.74</v>
      </c>
      <c r="H125" s="37">
        <v>4473.74</v>
      </c>
      <c r="I125" s="37">
        <v>4473.74</v>
      </c>
      <c r="J125" s="37">
        <v>4473.74</v>
      </c>
      <c r="K125" s="37">
        <v>4473.74</v>
      </c>
      <c r="L125" s="37">
        <v>4473.74</v>
      </c>
      <c r="M125" s="37">
        <v>4473.74</v>
      </c>
      <c r="N125" s="37">
        <v>4473.74</v>
      </c>
      <c r="O125" s="37">
        <v>4473.74</v>
      </c>
      <c r="P125" s="37">
        <v>4473.76</v>
      </c>
      <c r="Q125" s="17">
        <f t="shared" si="12"/>
        <v>53684.899999999987</v>
      </c>
    </row>
    <row r="126" spans="1:17" s="1" customFormat="1" ht="39" customHeight="1" x14ac:dyDescent="0.25">
      <c r="A126" s="36"/>
      <c r="B126" s="7" t="s">
        <v>139</v>
      </c>
      <c r="C126" s="11">
        <f>SUM(C127:C128)</f>
        <v>9194737.1699999999</v>
      </c>
      <c r="D126" s="15"/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17"/>
    </row>
    <row r="127" spans="1:17" s="1" customFormat="1" ht="39" customHeight="1" x14ac:dyDescent="0.25">
      <c r="A127" s="36"/>
      <c r="B127" s="14" t="s">
        <v>140</v>
      </c>
      <c r="C127" s="10">
        <v>8931898.9399999995</v>
      </c>
      <c r="D127" s="15">
        <v>1125100000</v>
      </c>
      <c r="E127" s="45">
        <v>744324.91</v>
      </c>
      <c r="F127" s="45">
        <v>744324.91</v>
      </c>
      <c r="G127" s="45">
        <v>744324.91</v>
      </c>
      <c r="H127" s="45">
        <v>744324.91</v>
      </c>
      <c r="I127" s="45">
        <v>744324.91</v>
      </c>
      <c r="J127" s="45">
        <v>744324.91</v>
      </c>
      <c r="K127" s="45">
        <v>744324.91</v>
      </c>
      <c r="L127" s="45">
        <v>744324.91</v>
      </c>
      <c r="M127" s="45">
        <v>744324.91</v>
      </c>
      <c r="N127" s="45">
        <v>744324.91</v>
      </c>
      <c r="O127" s="45">
        <v>744324.91</v>
      </c>
      <c r="P127" s="45">
        <v>744324.93</v>
      </c>
      <c r="Q127" s="46">
        <f>SUM(E127:P127)</f>
        <v>8931898.9400000013</v>
      </c>
    </row>
    <row r="128" spans="1:17" s="1" customFormat="1" ht="39" customHeight="1" x14ac:dyDescent="0.25">
      <c r="A128" s="36"/>
      <c r="B128" s="14" t="s">
        <v>141</v>
      </c>
      <c r="C128" s="10">
        <v>262838.23</v>
      </c>
      <c r="D128" s="15">
        <v>1125100000</v>
      </c>
      <c r="E128" s="18">
        <v>134983.02480000001</v>
      </c>
      <c r="F128" s="18">
        <v>79279.512000000002</v>
      </c>
      <c r="G128" s="18">
        <v>14925.591199999999</v>
      </c>
      <c r="H128" s="18">
        <v>3366.2095999999997</v>
      </c>
      <c r="I128" s="18">
        <v>12203.599200000001</v>
      </c>
      <c r="J128" s="18">
        <v>2248.8440000000001</v>
      </c>
      <c r="K128" s="18">
        <v>2867.2071999999998</v>
      </c>
      <c r="L128" s="18">
        <v>1950.4264000000001</v>
      </c>
      <c r="M128" s="18">
        <v>2428.7640000000001</v>
      </c>
      <c r="N128" s="18">
        <v>3383.76</v>
      </c>
      <c r="O128" s="18">
        <v>1633.4552000000001</v>
      </c>
      <c r="P128" s="18">
        <v>3567.8344000000002</v>
      </c>
      <c r="Q128" s="17">
        <f>SUM(E128:P128)</f>
        <v>262838.228</v>
      </c>
    </row>
    <row r="129" spans="1:17" s="1" customFormat="1" ht="39" customHeight="1" x14ac:dyDescent="0.25">
      <c r="A129" s="36"/>
      <c r="B129" s="7" t="s">
        <v>142</v>
      </c>
      <c r="C129" s="19">
        <v>0</v>
      </c>
      <c r="D129" s="15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17"/>
    </row>
    <row r="130" spans="1:17" s="1" customFormat="1" ht="39" customHeight="1" x14ac:dyDescent="0.25">
      <c r="A130" s="36"/>
      <c r="B130" s="7" t="s">
        <v>143</v>
      </c>
      <c r="C130" s="11">
        <v>0</v>
      </c>
      <c r="D130" s="15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17"/>
    </row>
    <row r="131" spans="1:17" s="1" customFormat="1" ht="39" customHeight="1" x14ac:dyDescent="0.25">
      <c r="A131" s="36"/>
      <c r="B131" s="7" t="s">
        <v>144</v>
      </c>
      <c r="C131" s="11">
        <v>0</v>
      </c>
      <c r="D131" s="15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17"/>
    </row>
    <row r="132" spans="1:17" s="1" customFormat="1" ht="39" customHeight="1" x14ac:dyDescent="0.25">
      <c r="A132" s="36"/>
      <c r="B132" s="7" t="s">
        <v>145</v>
      </c>
      <c r="C132" s="11">
        <v>0</v>
      </c>
      <c r="D132" s="15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17"/>
    </row>
    <row r="133" spans="1:17" s="1" customFormat="1" ht="39" customHeight="1" x14ac:dyDescent="0.25">
      <c r="A133" s="36"/>
      <c r="B133" s="7" t="s">
        <v>146</v>
      </c>
      <c r="C133" s="11">
        <v>0</v>
      </c>
      <c r="D133" s="15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17"/>
    </row>
    <row r="134" spans="1:17" s="1" customFormat="1" ht="39" customHeight="1" x14ac:dyDescent="0.25">
      <c r="A134" s="36"/>
      <c r="B134" s="7" t="s">
        <v>147</v>
      </c>
      <c r="C134" s="11">
        <v>0</v>
      </c>
      <c r="D134" s="15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17"/>
    </row>
    <row r="135" spans="1:17" s="1" customFormat="1" ht="39" customHeight="1" x14ac:dyDescent="0.25">
      <c r="A135" s="36"/>
      <c r="B135" s="7" t="s">
        <v>148</v>
      </c>
      <c r="C135" s="11">
        <v>0</v>
      </c>
      <c r="D135" s="15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17"/>
    </row>
    <row r="136" spans="1:17" s="1" customFormat="1" ht="39" customHeight="1" x14ac:dyDescent="0.25">
      <c r="A136" s="36"/>
      <c r="B136" s="7" t="s">
        <v>149</v>
      </c>
      <c r="C136" s="11">
        <f>C137+C181</f>
        <v>13231578.85</v>
      </c>
      <c r="D136" s="4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/>
    </row>
    <row r="137" spans="1:17" s="1" customFormat="1" ht="39" customHeight="1" x14ac:dyDescent="0.25">
      <c r="A137" s="36"/>
      <c r="B137" s="7" t="s">
        <v>150</v>
      </c>
      <c r="C137" s="11">
        <f>C138+C140+C159+C165+C167</f>
        <v>13231578.85</v>
      </c>
      <c r="D137" s="4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6"/>
    </row>
    <row r="138" spans="1:17" s="1" customFormat="1" ht="39" customHeight="1" x14ac:dyDescent="0.25">
      <c r="A138" s="36"/>
      <c r="B138" s="7" t="s">
        <v>151</v>
      </c>
      <c r="C138" s="11">
        <f>C139</f>
        <v>2950000</v>
      </c>
      <c r="D138" s="4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6"/>
    </row>
    <row r="139" spans="1:17" s="1" customFormat="1" ht="39" customHeight="1" x14ac:dyDescent="0.25">
      <c r="A139" s="36"/>
      <c r="B139" s="14" t="s">
        <v>152</v>
      </c>
      <c r="C139" s="10">
        <v>2950000</v>
      </c>
      <c r="D139" s="15">
        <v>1125100000</v>
      </c>
      <c r="E139" s="22">
        <v>245833.33</v>
      </c>
      <c r="F139" s="22">
        <v>245833.33</v>
      </c>
      <c r="G139" s="22">
        <v>245833.33</v>
      </c>
      <c r="H139" s="22">
        <v>245833.33</v>
      </c>
      <c r="I139" s="22">
        <v>245833.33</v>
      </c>
      <c r="J139" s="22">
        <v>245833.33</v>
      </c>
      <c r="K139" s="22">
        <v>245833.33</v>
      </c>
      <c r="L139" s="22">
        <v>245833.33</v>
      </c>
      <c r="M139" s="22">
        <v>245833.33</v>
      </c>
      <c r="N139" s="22">
        <v>245833.33</v>
      </c>
      <c r="O139" s="22">
        <v>245833.33</v>
      </c>
      <c r="P139" s="22">
        <v>245833.37</v>
      </c>
      <c r="Q139" s="17">
        <f t="shared" ref="Q139:Q158" si="13">SUM(E139:P139)</f>
        <v>2950000.0000000005</v>
      </c>
    </row>
    <row r="140" spans="1:17" s="1" customFormat="1" ht="39" customHeight="1" x14ac:dyDescent="0.25">
      <c r="A140" s="36"/>
      <c r="B140" s="7" t="s">
        <v>153</v>
      </c>
      <c r="C140" s="11">
        <f>SUM(C141:C158)</f>
        <v>4211740</v>
      </c>
      <c r="D140" s="15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7"/>
    </row>
    <row r="141" spans="1:17" s="1" customFormat="1" ht="39" customHeight="1" x14ac:dyDescent="0.25">
      <c r="A141" s="36"/>
      <c r="B141" s="14" t="s">
        <v>154</v>
      </c>
      <c r="C141" s="10">
        <v>57600</v>
      </c>
      <c r="D141" s="15">
        <v>1125100000</v>
      </c>
      <c r="E141" s="29">
        <v>4800</v>
      </c>
      <c r="F141" s="29">
        <v>4800</v>
      </c>
      <c r="G141" s="29">
        <v>4800</v>
      </c>
      <c r="H141" s="29">
        <v>4800</v>
      </c>
      <c r="I141" s="29">
        <v>4800</v>
      </c>
      <c r="J141" s="29">
        <v>4800</v>
      </c>
      <c r="K141" s="29">
        <v>4800</v>
      </c>
      <c r="L141" s="29">
        <v>4800</v>
      </c>
      <c r="M141" s="29">
        <v>4800</v>
      </c>
      <c r="N141" s="29">
        <v>4800</v>
      </c>
      <c r="O141" s="29">
        <v>4800</v>
      </c>
      <c r="P141" s="29">
        <v>4800</v>
      </c>
      <c r="Q141" s="17">
        <f t="shared" si="13"/>
        <v>57600</v>
      </c>
    </row>
    <row r="142" spans="1:17" s="1" customFormat="1" ht="39" customHeight="1" x14ac:dyDescent="0.25">
      <c r="A142" s="36"/>
      <c r="B142" s="14" t="s">
        <v>155</v>
      </c>
      <c r="C142" s="10">
        <v>115500</v>
      </c>
      <c r="D142" s="15">
        <v>1125100000</v>
      </c>
      <c r="E142" s="29">
        <v>9625</v>
      </c>
      <c r="F142" s="29">
        <v>9625</v>
      </c>
      <c r="G142" s="29">
        <v>9625</v>
      </c>
      <c r="H142" s="29">
        <v>9625</v>
      </c>
      <c r="I142" s="29">
        <v>9625</v>
      </c>
      <c r="J142" s="29">
        <v>9625</v>
      </c>
      <c r="K142" s="29">
        <v>9625</v>
      </c>
      <c r="L142" s="29">
        <v>9625</v>
      </c>
      <c r="M142" s="29">
        <v>9625</v>
      </c>
      <c r="N142" s="29">
        <v>9625</v>
      </c>
      <c r="O142" s="29">
        <v>9625</v>
      </c>
      <c r="P142" s="29">
        <v>9625</v>
      </c>
      <c r="Q142" s="17">
        <f t="shared" si="13"/>
        <v>115500</v>
      </c>
    </row>
    <row r="143" spans="1:17" s="1" customFormat="1" ht="39" customHeight="1" x14ac:dyDescent="0.25">
      <c r="A143" s="36"/>
      <c r="B143" s="14" t="s">
        <v>156</v>
      </c>
      <c r="C143" s="10">
        <v>10140</v>
      </c>
      <c r="D143" s="15">
        <v>1125100000</v>
      </c>
      <c r="E143" s="20">
        <v>845</v>
      </c>
      <c r="F143" s="20">
        <v>845</v>
      </c>
      <c r="G143" s="20">
        <v>845</v>
      </c>
      <c r="H143" s="20">
        <v>845</v>
      </c>
      <c r="I143" s="20">
        <v>845</v>
      </c>
      <c r="J143" s="20">
        <v>845</v>
      </c>
      <c r="K143" s="20">
        <v>845</v>
      </c>
      <c r="L143" s="20">
        <v>845</v>
      </c>
      <c r="M143" s="20">
        <v>845</v>
      </c>
      <c r="N143" s="20">
        <v>845</v>
      </c>
      <c r="O143" s="20">
        <v>845</v>
      </c>
      <c r="P143" s="20">
        <v>845</v>
      </c>
      <c r="Q143" s="17">
        <f t="shared" si="13"/>
        <v>10140</v>
      </c>
    </row>
    <row r="144" spans="1:17" s="1" customFormat="1" ht="39" customHeight="1" x14ac:dyDescent="0.25">
      <c r="A144" s="36"/>
      <c r="B144" s="14" t="s">
        <v>157</v>
      </c>
      <c r="C144" s="10">
        <v>90000</v>
      </c>
      <c r="D144" s="15">
        <v>1125100000</v>
      </c>
      <c r="E144" s="47">
        <v>7500</v>
      </c>
      <c r="F144" s="47">
        <v>7500</v>
      </c>
      <c r="G144" s="47">
        <v>7500</v>
      </c>
      <c r="H144" s="47">
        <v>7500</v>
      </c>
      <c r="I144" s="47">
        <v>7500</v>
      </c>
      <c r="J144" s="47">
        <v>7500</v>
      </c>
      <c r="K144" s="47">
        <v>7500</v>
      </c>
      <c r="L144" s="47">
        <v>7500</v>
      </c>
      <c r="M144" s="47">
        <v>7500</v>
      </c>
      <c r="N144" s="47">
        <v>7500</v>
      </c>
      <c r="O144" s="47">
        <v>7500</v>
      </c>
      <c r="P144" s="47">
        <v>7500</v>
      </c>
      <c r="Q144" s="17">
        <f t="shared" si="13"/>
        <v>90000</v>
      </c>
    </row>
    <row r="145" spans="1:17" s="1" customFormat="1" ht="39" customHeight="1" x14ac:dyDescent="0.25">
      <c r="A145" s="36"/>
      <c r="B145" s="14" t="s">
        <v>158</v>
      </c>
      <c r="C145" s="10">
        <v>250000</v>
      </c>
      <c r="D145" s="15">
        <v>1125100000</v>
      </c>
      <c r="E145" s="37">
        <v>20833.330000000002</v>
      </c>
      <c r="F145" s="37">
        <v>20833.330000000002</v>
      </c>
      <c r="G145" s="37">
        <v>20833.330000000002</v>
      </c>
      <c r="H145" s="37">
        <v>20833.330000000002</v>
      </c>
      <c r="I145" s="37">
        <v>20833.330000000002</v>
      </c>
      <c r="J145" s="37">
        <v>20833.330000000002</v>
      </c>
      <c r="K145" s="37">
        <v>20833.330000000002</v>
      </c>
      <c r="L145" s="37">
        <v>20833.330000000002</v>
      </c>
      <c r="M145" s="37">
        <v>20833.330000000002</v>
      </c>
      <c r="N145" s="37">
        <v>20833.330000000002</v>
      </c>
      <c r="O145" s="37">
        <v>20833.330000000002</v>
      </c>
      <c r="P145" s="37">
        <v>20833.37</v>
      </c>
      <c r="Q145" s="17">
        <f t="shared" si="13"/>
        <v>250000.00000000006</v>
      </c>
    </row>
    <row r="146" spans="1:17" s="1" customFormat="1" ht="39" hidden="1" customHeight="1" x14ac:dyDescent="0.25">
      <c r="A146" s="36"/>
      <c r="B146" s="14" t="s">
        <v>159</v>
      </c>
      <c r="C146" s="10">
        <v>12000</v>
      </c>
      <c r="D146" s="15">
        <v>1125100000</v>
      </c>
      <c r="E146" s="20">
        <v>1000</v>
      </c>
      <c r="F146" s="20">
        <v>1000</v>
      </c>
      <c r="G146" s="20">
        <v>1000</v>
      </c>
      <c r="H146" s="20">
        <v>1000</v>
      </c>
      <c r="I146" s="20">
        <v>1000</v>
      </c>
      <c r="J146" s="20">
        <v>1000</v>
      </c>
      <c r="K146" s="20">
        <v>1000</v>
      </c>
      <c r="L146" s="20">
        <v>1000</v>
      </c>
      <c r="M146" s="20">
        <v>1000</v>
      </c>
      <c r="N146" s="20">
        <v>1000</v>
      </c>
      <c r="O146" s="20">
        <v>1000</v>
      </c>
      <c r="P146" s="20">
        <v>1000</v>
      </c>
      <c r="Q146" s="17">
        <f t="shared" si="13"/>
        <v>12000</v>
      </c>
    </row>
    <row r="147" spans="1:17" s="1" customFormat="1" ht="39" customHeight="1" x14ac:dyDescent="0.25">
      <c r="A147" s="36"/>
      <c r="B147" s="14" t="s">
        <v>160</v>
      </c>
      <c r="C147" s="10">
        <v>600000</v>
      </c>
      <c r="D147" s="15">
        <v>1125100000</v>
      </c>
      <c r="E147" s="37">
        <v>50000</v>
      </c>
      <c r="F147" s="37">
        <v>50000</v>
      </c>
      <c r="G147" s="37">
        <v>50000</v>
      </c>
      <c r="H147" s="37">
        <v>50000</v>
      </c>
      <c r="I147" s="37">
        <v>50000</v>
      </c>
      <c r="J147" s="37">
        <v>50000</v>
      </c>
      <c r="K147" s="37">
        <v>50000</v>
      </c>
      <c r="L147" s="37">
        <v>50000</v>
      </c>
      <c r="M147" s="37">
        <v>50000</v>
      </c>
      <c r="N147" s="37">
        <v>50000</v>
      </c>
      <c r="O147" s="37">
        <v>50000</v>
      </c>
      <c r="P147" s="37">
        <v>50000</v>
      </c>
      <c r="Q147" s="17">
        <f t="shared" si="13"/>
        <v>600000</v>
      </c>
    </row>
    <row r="148" spans="1:17" s="1" customFormat="1" ht="39" customHeight="1" x14ac:dyDescent="0.25">
      <c r="A148" s="36"/>
      <c r="B148" s="14" t="s">
        <v>161</v>
      </c>
      <c r="C148" s="10">
        <v>220000</v>
      </c>
      <c r="D148" s="15">
        <v>1125100000</v>
      </c>
      <c r="E148" s="20">
        <v>18333.330000000002</v>
      </c>
      <c r="F148" s="20">
        <v>18333.330000000002</v>
      </c>
      <c r="G148" s="20">
        <v>18333.330000000002</v>
      </c>
      <c r="H148" s="20">
        <v>18333.330000000002</v>
      </c>
      <c r="I148" s="20">
        <v>18333.330000000002</v>
      </c>
      <c r="J148" s="20">
        <v>18333.330000000002</v>
      </c>
      <c r="K148" s="20">
        <v>18333.330000000002</v>
      </c>
      <c r="L148" s="20">
        <v>18333.330000000002</v>
      </c>
      <c r="M148" s="20">
        <v>18333.330000000002</v>
      </c>
      <c r="N148" s="20">
        <v>18333.330000000002</v>
      </c>
      <c r="O148" s="20">
        <v>18333.330000000002</v>
      </c>
      <c r="P148" s="20">
        <v>18333.37</v>
      </c>
      <c r="Q148" s="17">
        <f>SUM(E148:P148)</f>
        <v>220000.00000000006</v>
      </c>
    </row>
    <row r="149" spans="1:17" s="1" customFormat="1" ht="39" customHeight="1" x14ac:dyDescent="0.25">
      <c r="A149" s="36"/>
      <c r="B149" s="14" t="s">
        <v>162</v>
      </c>
      <c r="C149" s="10">
        <v>16000</v>
      </c>
      <c r="D149" s="15">
        <v>1125100000</v>
      </c>
      <c r="E149" s="20">
        <v>1333.33</v>
      </c>
      <c r="F149" s="20">
        <v>1333.33</v>
      </c>
      <c r="G149" s="20">
        <v>1333.33</v>
      </c>
      <c r="H149" s="20">
        <v>1333.33</v>
      </c>
      <c r="I149" s="20">
        <v>1333.33</v>
      </c>
      <c r="J149" s="20">
        <v>1333.33</v>
      </c>
      <c r="K149" s="20">
        <v>1333.33</v>
      </c>
      <c r="L149" s="20">
        <v>1333.33</v>
      </c>
      <c r="M149" s="20">
        <v>1333.33</v>
      </c>
      <c r="N149" s="20">
        <v>1333.33</v>
      </c>
      <c r="O149" s="20">
        <v>1333.33</v>
      </c>
      <c r="P149" s="20">
        <v>1333.37</v>
      </c>
      <c r="Q149" s="17">
        <f t="shared" si="13"/>
        <v>16000</v>
      </c>
    </row>
    <row r="150" spans="1:17" s="1" customFormat="1" ht="39" customHeight="1" x14ac:dyDescent="0.25">
      <c r="A150" s="36"/>
      <c r="B150" s="14" t="s">
        <v>163</v>
      </c>
      <c r="C150" s="10">
        <v>9500</v>
      </c>
      <c r="D150" s="15">
        <v>1125100000</v>
      </c>
      <c r="E150" s="37"/>
      <c r="F150" s="37">
        <v>2375</v>
      </c>
      <c r="G150" s="37"/>
      <c r="H150" s="37">
        <v>2375</v>
      </c>
      <c r="I150" s="37"/>
      <c r="J150" s="37">
        <v>2375</v>
      </c>
      <c r="K150" s="37"/>
      <c r="L150" s="37">
        <v>2375</v>
      </c>
      <c r="M150" s="37"/>
      <c r="N150" s="37"/>
      <c r="O150" s="37"/>
      <c r="P150" s="37"/>
      <c r="Q150" s="17">
        <f t="shared" si="13"/>
        <v>9500</v>
      </c>
    </row>
    <row r="151" spans="1:17" s="1" customFormat="1" ht="39" customHeight="1" x14ac:dyDescent="0.25">
      <c r="A151" s="36"/>
      <c r="B151" s="14" t="s">
        <v>164</v>
      </c>
      <c r="C151" s="10">
        <v>12000</v>
      </c>
      <c r="D151" s="15">
        <v>1125100000</v>
      </c>
      <c r="E151" s="20">
        <v>1000</v>
      </c>
      <c r="F151" s="20">
        <v>1000</v>
      </c>
      <c r="G151" s="20">
        <v>1000</v>
      </c>
      <c r="H151" s="20">
        <v>1000</v>
      </c>
      <c r="I151" s="20">
        <v>1000</v>
      </c>
      <c r="J151" s="20">
        <v>1000</v>
      </c>
      <c r="K151" s="20">
        <v>1000</v>
      </c>
      <c r="L151" s="20">
        <v>1000</v>
      </c>
      <c r="M151" s="20">
        <v>1000</v>
      </c>
      <c r="N151" s="20">
        <v>1000</v>
      </c>
      <c r="O151" s="20">
        <v>1000</v>
      </c>
      <c r="P151" s="20">
        <v>1000</v>
      </c>
      <c r="Q151" s="17">
        <f t="shared" si="13"/>
        <v>12000</v>
      </c>
    </row>
    <row r="152" spans="1:17" s="1" customFormat="1" ht="39" customHeight="1" x14ac:dyDescent="0.25">
      <c r="A152" s="36"/>
      <c r="B152" s="14" t="s">
        <v>165</v>
      </c>
      <c r="C152" s="10">
        <v>1850000</v>
      </c>
      <c r="D152" s="15">
        <v>1125100000</v>
      </c>
      <c r="E152" s="37">
        <v>154166.66</v>
      </c>
      <c r="F152" s="37">
        <v>154166.66</v>
      </c>
      <c r="G152" s="37">
        <v>154166.66</v>
      </c>
      <c r="H152" s="37">
        <v>154166.66</v>
      </c>
      <c r="I152" s="37">
        <v>154166.66</v>
      </c>
      <c r="J152" s="37">
        <v>154166.66</v>
      </c>
      <c r="K152" s="37">
        <v>154166.66</v>
      </c>
      <c r="L152" s="37">
        <v>154166.66</v>
      </c>
      <c r="M152" s="37">
        <v>154166.66</v>
      </c>
      <c r="N152" s="37">
        <v>154166.66</v>
      </c>
      <c r="O152" s="37">
        <v>154166.66</v>
      </c>
      <c r="P152" s="37">
        <v>154166.74</v>
      </c>
      <c r="Q152" s="17">
        <f t="shared" si="13"/>
        <v>1849999.9999999998</v>
      </c>
    </row>
    <row r="153" spans="1:17" s="1" customFormat="1" ht="39" customHeight="1" x14ac:dyDescent="0.25">
      <c r="A153" s="36"/>
      <c r="B153" s="14" t="s">
        <v>166</v>
      </c>
      <c r="C153" s="10">
        <v>12000</v>
      </c>
      <c r="D153" s="15">
        <v>1125100000</v>
      </c>
      <c r="E153" s="20">
        <v>1000</v>
      </c>
      <c r="F153" s="20">
        <v>1000</v>
      </c>
      <c r="G153" s="20">
        <v>1000</v>
      </c>
      <c r="H153" s="20">
        <v>1000</v>
      </c>
      <c r="I153" s="20">
        <v>1000</v>
      </c>
      <c r="J153" s="20">
        <v>1000</v>
      </c>
      <c r="K153" s="20">
        <v>1000</v>
      </c>
      <c r="L153" s="20">
        <v>1000</v>
      </c>
      <c r="M153" s="20">
        <v>1000</v>
      </c>
      <c r="N153" s="20">
        <v>1000</v>
      </c>
      <c r="O153" s="20">
        <v>1000</v>
      </c>
      <c r="P153" s="20">
        <v>1000</v>
      </c>
      <c r="Q153" s="17">
        <f t="shared" si="13"/>
        <v>12000</v>
      </c>
    </row>
    <row r="154" spans="1:17" s="1" customFormat="1" ht="39" customHeight="1" x14ac:dyDescent="0.25">
      <c r="A154" s="36"/>
      <c r="B154" s="14" t="s">
        <v>167</v>
      </c>
      <c r="C154" s="10">
        <v>750000</v>
      </c>
      <c r="D154" s="15">
        <v>1125100000</v>
      </c>
      <c r="E154" s="20">
        <v>62500</v>
      </c>
      <c r="F154" s="20">
        <v>62500</v>
      </c>
      <c r="G154" s="20">
        <v>62500</v>
      </c>
      <c r="H154" s="20">
        <v>62500</v>
      </c>
      <c r="I154" s="20">
        <v>62500</v>
      </c>
      <c r="J154" s="20">
        <v>62500</v>
      </c>
      <c r="K154" s="20">
        <v>62500</v>
      </c>
      <c r="L154" s="20">
        <v>62500</v>
      </c>
      <c r="M154" s="20">
        <v>62500</v>
      </c>
      <c r="N154" s="20">
        <v>62500</v>
      </c>
      <c r="O154" s="20">
        <v>62500</v>
      </c>
      <c r="P154" s="20">
        <v>62500</v>
      </c>
      <c r="Q154" s="17">
        <f t="shared" si="13"/>
        <v>750000</v>
      </c>
    </row>
    <row r="155" spans="1:17" s="1" customFormat="1" ht="39" customHeight="1" x14ac:dyDescent="0.25">
      <c r="A155" s="36"/>
      <c r="B155" s="14" t="s">
        <v>168</v>
      </c>
      <c r="C155" s="10">
        <v>55000</v>
      </c>
      <c r="D155" s="15">
        <v>1125100000</v>
      </c>
      <c r="E155" s="20">
        <v>4583.33</v>
      </c>
      <c r="F155" s="20">
        <v>4583.33</v>
      </c>
      <c r="G155" s="20">
        <v>4583.33</v>
      </c>
      <c r="H155" s="20">
        <v>4583.33</v>
      </c>
      <c r="I155" s="20">
        <v>4583.33</v>
      </c>
      <c r="J155" s="20">
        <v>4583.33</v>
      </c>
      <c r="K155" s="20">
        <v>4583.33</v>
      </c>
      <c r="L155" s="20">
        <v>4583.33</v>
      </c>
      <c r="M155" s="20">
        <v>4583.33</v>
      </c>
      <c r="N155" s="20">
        <v>4583.33</v>
      </c>
      <c r="O155" s="20">
        <v>4583.33</v>
      </c>
      <c r="P155" s="20">
        <v>4583.37</v>
      </c>
      <c r="Q155" s="17">
        <f t="shared" ref="Q155" si="14">SUM(E155:P155)</f>
        <v>55000.000000000015</v>
      </c>
    </row>
    <row r="156" spans="1:17" s="1" customFormat="1" ht="39" customHeight="1" x14ac:dyDescent="0.25">
      <c r="A156" s="36"/>
      <c r="B156" s="14" t="s">
        <v>169</v>
      </c>
      <c r="C156" s="10">
        <v>100000</v>
      </c>
      <c r="D156" s="15">
        <v>1125100000</v>
      </c>
      <c r="E156" s="20">
        <v>8333.33</v>
      </c>
      <c r="F156" s="20">
        <v>8333.33</v>
      </c>
      <c r="G156" s="20">
        <v>8333.33</v>
      </c>
      <c r="H156" s="20">
        <v>8333.33</v>
      </c>
      <c r="I156" s="20">
        <v>8333.33</v>
      </c>
      <c r="J156" s="20">
        <v>8333.33</v>
      </c>
      <c r="K156" s="20">
        <v>8333.33</v>
      </c>
      <c r="L156" s="20">
        <v>8333.33</v>
      </c>
      <c r="M156" s="20">
        <v>8333.33</v>
      </c>
      <c r="N156" s="20">
        <v>8333.33</v>
      </c>
      <c r="O156" s="20">
        <v>8333.33</v>
      </c>
      <c r="P156" s="20">
        <v>8333.3700000000008</v>
      </c>
      <c r="Q156" s="17">
        <f t="shared" si="13"/>
        <v>100000</v>
      </c>
    </row>
    <row r="157" spans="1:17" s="1" customFormat="1" ht="39" customHeight="1" x14ac:dyDescent="0.25">
      <c r="A157" s="36"/>
      <c r="B157" s="14" t="s">
        <v>170</v>
      </c>
      <c r="C157" s="10">
        <v>40000</v>
      </c>
      <c r="D157" s="15">
        <v>1125100000</v>
      </c>
      <c r="E157" s="20"/>
      <c r="F157" s="20"/>
      <c r="G157" s="20">
        <v>5000</v>
      </c>
      <c r="H157" s="20">
        <v>5000</v>
      </c>
      <c r="I157" s="20">
        <v>5000</v>
      </c>
      <c r="J157" s="20">
        <v>5000</v>
      </c>
      <c r="K157" s="20">
        <v>5000</v>
      </c>
      <c r="L157" s="20">
        <v>5000</v>
      </c>
      <c r="M157" s="20">
        <v>5000</v>
      </c>
      <c r="N157" s="20">
        <v>5000</v>
      </c>
      <c r="O157" s="20"/>
      <c r="P157" s="20"/>
      <c r="Q157" s="17">
        <f t="shared" si="13"/>
        <v>40000</v>
      </c>
    </row>
    <row r="158" spans="1:17" s="1" customFormat="1" ht="39" customHeight="1" x14ac:dyDescent="0.25">
      <c r="A158" s="36"/>
      <c r="B158" s="14" t="s">
        <v>171</v>
      </c>
      <c r="C158" s="10">
        <v>12000</v>
      </c>
      <c r="D158" s="15">
        <v>1125100000</v>
      </c>
      <c r="E158" s="20">
        <v>1000</v>
      </c>
      <c r="F158" s="20">
        <v>1000</v>
      </c>
      <c r="G158" s="20">
        <v>1000</v>
      </c>
      <c r="H158" s="20">
        <v>1000</v>
      </c>
      <c r="I158" s="20">
        <v>1000</v>
      </c>
      <c r="J158" s="20">
        <v>1000</v>
      </c>
      <c r="K158" s="20">
        <v>1000</v>
      </c>
      <c r="L158" s="20">
        <v>1000</v>
      </c>
      <c r="M158" s="20">
        <v>1000</v>
      </c>
      <c r="N158" s="20">
        <v>1000</v>
      </c>
      <c r="O158" s="20">
        <v>1000</v>
      </c>
      <c r="P158" s="20">
        <v>1000</v>
      </c>
      <c r="Q158" s="17">
        <f t="shared" si="13"/>
        <v>12000</v>
      </c>
    </row>
    <row r="159" spans="1:17" s="1" customFormat="1" ht="39" customHeight="1" x14ac:dyDescent="0.25">
      <c r="A159" s="36"/>
      <c r="B159" s="7" t="s">
        <v>172</v>
      </c>
      <c r="C159" s="11">
        <f>C160+C161+C162+C163+C164</f>
        <v>282718.84999999998</v>
      </c>
      <c r="D159" s="15" t="s">
        <v>56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7"/>
    </row>
    <row r="160" spans="1:17" s="1" customFormat="1" ht="39" customHeight="1" x14ac:dyDescent="0.25">
      <c r="A160" s="36"/>
      <c r="B160" s="14" t="s">
        <v>173</v>
      </c>
      <c r="C160" s="10">
        <v>13000</v>
      </c>
      <c r="D160" s="15">
        <v>1125100000</v>
      </c>
      <c r="E160" s="20">
        <v>1083.33</v>
      </c>
      <c r="F160" s="20">
        <v>1083.33</v>
      </c>
      <c r="G160" s="20">
        <v>1083.33</v>
      </c>
      <c r="H160" s="20">
        <v>1083.33</v>
      </c>
      <c r="I160" s="20">
        <v>1083.33</v>
      </c>
      <c r="J160" s="20">
        <v>1083.33</v>
      </c>
      <c r="K160" s="20">
        <v>1083.33</v>
      </c>
      <c r="L160" s="20">
        <v>1083.33</v>
      </c>
      <c r="M160" s="20">
        <v>1083.33</v>
      </c>
      <c r="N160" s="20">
        <v>1083.33</v>
      </c>
      <c r="O160" s="20">
        <v>1083.33</v>
      </c>
      <c r="P160" s="20">
        <v>1083.3699999999999</v>
      </c>
      <c r="Q160" s="17">
        <f>SUM(E160:P160)</f>
        <v>13000</v>
      </c>
    </row>
    <row r="161" spans="1:17" s="1" customFormat="1" ht="39" customHeight="1" x14ac:dyDescent="0.25">
      <c r="A161" s="36"/>
      <c r="B161" s="14" t="s">
        <v>174</v>
      </c>
      <c r="C161" s="10">
        <v>27123.85</v>
      </c>
      <c r="D161" s="15">
        <v>1125100000</v>
      </c>
      <c r="E161" s="20">
        <v>2260.3200000000002</v>
      </c>
      <c r="F161" s="20">
        <v>2260.3200000000002</v>
      </c>
      <c r="G161" s="20">
        <v>2260.3200000000002</v>
      </c>
      <c r="H161" s="20">
        <v>2260.3200000000002</v>
      </c>
      <c r="I161" s="20">
        <v>2260.3200000000002</v>
      </c>
      <c r="J161" s="20">
        <v>2260.3200000000002</v>
      </c>
      <c r="K161" s="20">
        <v>2260.3200000000002</v>
      </c>
      <c r="L161" s="20">
        <v>2260.3200000000002</v>
      </c>
      <c r="M161" s="20">
        <v>2260.3200000000002</v>
      </c>
      <c r="N161" s="20">
        <v>2260.3200000000002</v>
      </c>
      <c r="O161" s="20">
        <v>2260.3200000000002</v>
      </c>
      <c r="P161" s="20">
        <v>2260.33</v>
      </c>
      <c r="Q161" s="17">
        <f>SUM(E161:P161)</f>
        <v>27123.85</v>
      </c>
    </row>
    <row r="162" spans="1:17" s="1" customFormat="1" ht="39" customHeight="1" x14ac:dyDescent="0.25">
      <c r="A162" s="36"/>
      <c r="B162" s="14" t="s">
        <v>175</v>
      </c>
      <c r="C162" s="10">
        <v>225595</v>
      </c>
      <c r="D162" s="15">
        <v>1125100000</v>
      </c>
      <c r="E162" s="20">
        <v>18800</v>
      </c>
      <c r="F162" s="20">
        <v>18800</v>
      </c>
      <c r="G162" s="20">
        <v>18800</v>
      </c>
      <c r="H162" s="20">
        <v>18800</v>
      </c>
      <c r="I162" s="20">
        <v>18800</v>
      </c>
      <c r="J162" s="20">
        <v>18800</v>
      </c>
      <c r="K162" s="20">
        <v>18800</v>
      </c>
      <c r="L162" s="20">
        <v>18800</v>
      </c>
      <c r="M162" s="20">
        <v>18800</v>
      </c>
      <c r="N162" s="20">
        <v>18800</v>
      </c>
      <c r="O162" s="20">
        <v>18800</v>
      </c>
      <c r="P162" s="20">
        <v>18795</v>
      </c>
      <c r="Q162" s="17">
        <f>SUM(E162:P162)</f>
        <v>225595</v>
      </c>
    </row>
    <row r="163" spans="1:17" s="1" customFormat="1" ht="39" customHeight="1" x14ac:dyDescent="0.25">
      <c r="A163" s="36"/>
      <c r="B163" s="14" t="s">
        <v>176</v>
      </c>
      <c r="C163" s="10">
        <v>10000</v>
      </c>
      <c r="D163" s="15">
        <v>1125100000</v>
      </c>
      <c r="E163" s="34"/>
      <c r="F163" s="34">
        <v>1666.67</v>
      </c>
      <c r="G163" s="34"/>
      <c r="H163" s="34">
        <v>1666.67</v>
      </c>
      <c r="I163" s="34"/>
      <c r="J163" s="34">
        <v>1666.67</v>
      </c>
      <c r="K163" s="34"/>
      <c r="L163" s="34">
        <v>1666.67</v>
      </c>
      <c r="M163" s="34"/>
      <c r="N163" s="34">
        <v>1666.67</v>
      </c>
      <c r="O163" s="34"/>
      <c r="P163" s="34">
        <v>1666.65</v>
      </c>
      <c r="Q163" s="17">
        <f>SUM(E163:P163)</f>
        <v>10000</v>
      </c>
    </row>
    <row r="164" spans="1:17" s="1" customFormat="1" ht="39" customHeight="1" x14ac:dyDescent="0.25">
      <c r="A164" s="36"/>
      <c r="B164" s="14" t="s">
        <v>177</v>
      </c>
      <c r="C164" s="10">
        <v>7000</v>
      </c>
      <c r="D164" s="15">
        <v>1125100000</v>
      </c>
      <c r="E164" s="20"/>
      <c r="F164" s="20">
        <v>3500</v>
      </c>
      <c r="G164" s="20"/>
      <c r="H164" s="20"/>
      <c r="I164" s="20"/>
      <c r="J164" s="20"/>
      <c r="K164" s="20"/>
      <c r="L164" s="20"/>
      <c r="M164" s="20">
        <v>3500</v>
      </c>
      <c r="N164" s="20"/>
      <c r="O164" s="20"/>
      <c r="P164" s="20"/>
      <c r="Q164" s="17">
        <f>SUM(E164:P164)</f>
        <v>7000</v>
      </c>
    </row>
    <row r="165" spans="1:17" s="1" customFormat="1" ht="39" customHeight="1" x14ac:dyDescent="0.25">
      <c r="A165" s="36"/>
      <c r="B165" s="7" t="s">
        <v>178</v>
      </c>
      <c r="C165" s="11">
        <f>C166</f>
        <v>2000000</v>
      </c>
      <c r="D165" s="15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7"/>
    </row>
    <row r="166" spans="1:17" s="1" customFormat="1" ht="39" customHeight="1" x14ac:dyDescent="0.25">
      <c r="A166" s="36"/>
      <c r="B166" s="14" t="s">
        <v>179</v>
      </c>
      <c r="C166" s="10">
        <v>2000000</v>
      </c>
      <c r="D166" s="15">
        <v>1125100000</v>
      </c>
      <c r="E166" s="48">
        <v>166666.67000000001</v>
      </c>
      <c r="F166" s="48">
        <v>166666.67000000001</v>
      </c>
      <c r="G166" s="48">
        <v>166666.67000000001</v>
      </c>
      <c r="H166" s="48">
        <v>166666.67000000001</v>
      </c>
      <c r="I166" s="48">
        <v>166666.67000000001</v>
      </c>
      <c r="J166" s="48">
        <v>166666.67000000001</v>
      </c>
      <c r="K166" s="48">
        <v>166666.67000000001</v>
      </c>
      <c r="L166" s="48">
        <v>166666.67000000001</v>
      </c>
      <c r="M166" s="48">
        <v>166666.67000000001</v>
      </c>
      <c r="N166" s="48">
        <v>166666.67000000001</v>
      </c>
      <c r="O166" s="48">
        <v>166666.67000000001</v>
      </c>
      <c r="P166" s="48">
        <v>166666.63</v>
      </c>
      <c r="Q166" s="17">
        <f>SUM(E166:P166)</f>
        <v>2000000</v>
      </c>
    </row>
    <row r="167" spans="1:17" s="1" customFormat="1" ht="39" customHeight="1" x14ac:dyDescent="0.25">
      <c r="A167" s="36"/>
      <c r="B167" s="7" t="s">
        <v>180</v>
      </c>
      <c r="C167" s="11">
        <f>SUM(C168:C180)</f>
        <v>3787120</v>
      </c>
      <c r="D167" s="15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7"/>
    </row>
    <row r="168" spans="1:17" s="1" customFormat="1" ht="39" customHeight="1" x14ac:dyDescent="0.25">
      <c r="A168" s="36"/>
      <c r="B168" s="14" t="s">
        <v>181</v>
      </c>
      <c r="C168" s="10">
        <v>250000</v>
      </c>
      <c r="D168" s="15">
        <v>1125100000</v>
      </c>
      <c r="E168" s="20">
        <v>20833.330000000002</v>
      </c>
      <c r="F168" s="20">
        <v>20833.330000000002</v>
      </c>
      <c r="G168" s="20">
        <v>20833.330000000002</v>
      </c>
      <c r="H168" s="20">
        <v>20833.330000000002</v>
      </c>
      <c r="I168" s="20">
        <v>20833.330000000002</v>
      </c>
      <c r="J168" s="20">
        <v>20833.330000000002</v>
      </c>
      <c r="K168" s="20">
        <v>20833.330000000002</v>
      </c>
      <c r="L168" s="20">
        <v>20833.330000000002</v>
      </c>
      <c r="M168" s="20">
        <v>20833.330000000002</v>
      </c>
      <c r="N168" s="20">
        <v>20833.330000000002</v>
      </c>
      <c r="O168" s="20">
        <v>20833.330000000002</v>
      </c>
      <c r="P168" s="20">
        <v>20833.37</v>
      </c>
      <c r="Q168" s="17">
        <f t="shared" ref="Q168:Q180" si="15">SUM(E168:P168)</f>
        <v>250000.00000000006</v>
      </c>
    </row>
    <row r="169" spans="1:17" s="1" customFormat="1" ht="39" customHeight="1" x14ac:dyDescent="0.25">
      <c r="A169" s="36"/>
      <c r="B169" s="14" t="s">
        <v>182</v>
      </c>
      <c r="C169" s="10">
        <v>750000</v>
      </c>
      <c r="D169" s="15">
        <v>1125100000</v>
      </c>
      <c r="E169" s="29">
        <v>62500</v>
      </c>
      <c r="F169" s="29">
        <v>62500</v>
      </c>
      <c r="G169" s="29">
        <v>62500</v>
      </c>
      <c r="H169" s="29">
        <v>62500</v>
      </c>
      <c r="I169" s="29">
        <v>62500</v>
      </c>
      <c r="J169" s="29">
        <v>62500</v>
      </c>
      <c r="K169" s="29">
        <v>62500</v>
      </c>
      <c r="L169" s="29">
        <v>62500</v>
      </c>
      <c r="M169" s="29">
        <v>62500</v>
      </c>
      <c r="N169" s="29">
        <v>62500</v>
      </c>
      <c r="O169" s="29">
        <v>62500</v>
      </c>
      <c r="P169" s="29">
        <v>62500</v>
      </c>
      <c r="Q169" s="17">
        <f t="shared" si="15"/>
        <v>750000</v>
      </c>
    </row>
    <row r="170" spans="1:17" s="1" customFormat="1" ht="39" customHeight="1" x14ac:dyDescent="0.25">
      <c r="A170" s="36"/>
      <c r="B170" s="14" t="s">
        <v>183</v>
      </c>
      <c r="C170" s="10">
        <v>1875050</v>
      </c>
      <c r="D170" s="15">
        <v>1125100000</v>
      </c>
      <c r="E170" s="20">
        <v>156254.16</v>
      </c>
      <c r="F170" s="20">
        <v>156254.16</v>
      </c>
      <c r="G170" s="20">
        <v>156254.16</v>
      </c>
      <c r="H170" s="20">
        <v>156254.16</v>
      </c>
      <c r="I170" s="20">
        <v>156254.16</v>
      </c>
      <c r="J170" s="20">
        <v>156254.16</v>
      </c>
      <c r="K170" s="20">
        <v>156254.16</v>
      </c>
      <c r="L170" s="20">
        <v>156254.16</v>
      </c>
      <c r="M170" s="20">
        <v>156254.16</v>
      </c>
      <c r="N170" s="20">
        <v>156254.16</v>
      </c>
      <c r="O170" s="20">
        <v>156254.16</v>
      </c>
      <c r="P170" s="20">
        <v>156254.24</v>
      </c>
      <c r="Q170" s="17">
        <f t="shared" si="15"/>
        <v>1875049.9999999998</v>
      </c>
    </row>
    <row r="171" spans="1:17" s="1" customFormat="1" ht="39" customHeight="1" x14ac:dyDescent="0.25">
      <c r="A171" s="36"/>
      <c r="B171" s="14" t="s">
        <v>184</v>
      </c>
      <c r="C171" s="10">
        <v>17000</v>
      </c>
      <c r="D171" s="15">
        <v>1125100000</v>
      </c>
      <c r="E171" s="24"/>
      <c r="F171" s="23">
        <v>4250</v>
      </c>
      <c r="G171" s="23"/>
      <c r="H171" s="23">
        <v>4250</v>
      </c>
      <c r="I171" s="23"/>
      <c r="J171" s="23">
        <v>4250</v>
      </c>
      <c r="K171" s="23"/>
      <c r="L171" s="23">
        <v>4250</v>
      </c>
      <c r="M171" s="23"/>
      <c r="N171" s="23"/>
      <c r="O171" s="23"/>
      <c r="P171" s="23"/>
      <c r="Q171" s="17">
        <f t="shared" si="15"/>
        <v>17000</v>
      </c>
    </row>
    <row r="172" spans="1:17" s="1" customFormat="1" ht="39" customHeight="1" x14ac:dyDescent="0.25">
      <c r="A172" s="36"/>
      <c r="B172" s="14" t="s">
        <v>185</v>
      </c>
      <c r="C172" s="10">
        <v>3200</v>
      </c>
      <c r="D172" s="15">
        <v>1125100000</v>
      </c>
      <c r="E172" s="20">
        <v>266.67</v>
      </c>
      <c r="F172" s="20">
        <v>266.67</v>
      </c>
      <c r="G172" s="20">
        <v>266.67</v>
      </c>
      <c r="H172" s="20">
        <v>266.67</v>
      </c>
      <c r="I172" s="20">
        <v>266.67</v>
      </c>
      <c r="J172" s="20">
        <v>266.67</v>
      </c>
      <c r="K172" s="20">
        <v>266.67</v>
      </c>
      <c r="L172" s="20">
        <v>266.67</v>
      </c>
      <c r="M172" s="20">
        <v>266.67</v>
      </c>
      <c r="N172" s="20">
        <v>266.67</v>
      </c>
      <c r="O172" s="20">
        <v>266.67</v>
      </c>
      <c r="P172" s="20">
        <v>266.63</v>
      </c>
      <c r="Q172" s="17">
        <f t="shared" si="15"/>
        <v>3200.0000000000005</v>
      </c>
    </row>
    <row r="173" spans="1:17" s="1" customFormat="1" ht="39" customHeight="1" x14ac:dyDescent="0.25">
      <c r="A173" s="36"/>
      <c r="B173" s="14" t="s">
        <v>186</v>
      </c>
      <c r="C173" s="10">
        <v>125600</v>
      </c>
      <c r="D173" s="15">
        <v>1125100000</v>
      </c>
      <c r="E173" s="49">
        <v>10466.66</v>
      </c>
      <c r="F173" s="49">
        <v>10466.66</v>
      </c>
      <c r="G173" s="49">
        <v>10466.66</v>
      </c>
      <c r="H173" s="49">
        <v>10466.66</v>
      </c>
      <c r="I173" s="49">
        <v>10466.66</v>
      </c>
      <c r="J173" s="49">
        <v>10466.66</v>
      </c>
      <c r="K173" s="49">
        <v>10466.66</v>
      </c>
      <c r="L173" s="49">
        <v>10466.66</v>
      </c>
      <c r="M173" s="49">
        <v>10466.66</v>
      </c>
      <c r="N173" s="49">
        <v>10466.66</v>
      </c>
      <c r="O173" s="49">
        <v>10466.66</v>
      </c>
      <c r="P173" s="49">
        <v>10466.74</v>
      </c>
      <c r="Q173" s="17">
        <f>SUM(E173:P173)</f>
        <v>125600.00000000003</v>
      </c>
    </row>
    <row r="174" spans="1:17" s="1" customFormat="1" ht="39" customHeight="1" x14ac:dyDescent="0.25">
      <c r="A174" s="36"/>
      <c r="B174" s="14" t="s">
        <v>187</v>
      </c>
      <c r="C174" s="10">
        <v>1750</v>
      </c>
      <c r="D174" s="15">
        <v>1125100000</v>
      </c>
      <c r="E174" s="20"/>
      <c r="F174" s="20"/>
      <c r="G174" s="29">
        <v>1750</v>
      </c>
      <c r="H174" s="29"/>
      <c r="I174" s="20"/>
      <c r="J174" s="20"/>
      <c r="K174" s="20"/>
      <c r="L174" s="20"/>
      <c r="M174" s="20"/>
      <c r="N174" s="20"/>
      <c r="O174" s="20"/>
      <c r="P174" s="20"/>
      <c r="Q174" s="17">
        <f t="shared" si="15"/>
        <v>1750</v>
      </c>
    </row>
    <row r="175" spans="1:17" s="1" customFormat="1" ht="39" customHeight="1" x14ac:dyDescent="0.25">
      <c r="A175" s="36"/>
      <c r="B175" s="14" t="s">
        <v>188</v>
      </c>
      <c r="C175" s="10">
        <v>675000</v>
      </c>
      <c r="D175" s="15">
        <v>1125100000</v>
      </c>
      <c r="E175" s="34">
        <v>56250</v>
      </c>
      <c r="F175" s="34">
        <v>56250</v>
      </c>
      <c r="G175" s="34">
        <v>56250</v>
      </c>
      <c r="H175" s="34">
        <v>56250</v>
      </c>
      <c r="I175" s="34">
        <v>56250</v>
      </c>
      <c r="J175" s="34">
        <v>56250</v>
      </c>
      <c r="K175" s="34">
        <v>56250</v>
      </c>
      <c r="L175" s="34">
        <v>56250</v>
      </c>
      <c r="M175" s="34">
        <v>56250</v>
      </c>
      <c r="N175" s="34">
        <v>56250</v>
      </c>
      <c r="O175" s="34">
        <v>56250</v>
      </c>
      <c r="P175" s="34">
        <v>56250</v>
      </c>
      <c r="Q175" s="17">
        <f t="shared" si="15"/>
        <v>675000</v>
      </c>
    </row>
    <row r="176" spans="1:17" s="1" customFormat="1" ht="39" customHeight="1" x14ac:dyDescent="0.25">
      <c r="A176" s="36"/>
      <c r="B176" s="14" t="s">
        <v>189</v>
      </c>
      <c r="C176" s="10">
        <v>2500</v>
      </c>
      <c r="D176" s="15">
        <v>1125100000</v>
      </c>
      <c r="E176" s="20"/>
      <c r="F176" s="20">
        <v>1250</v>
      </c>
      <c r="G176" s="20"/>
      <c r="H176" s="20"/>
      <c r="I176" s="20"/>
      <c r="J176" s="20">
        <v>1250</v>
      </c>
      <c r="K176" s="20"/>
      <c r="L176" s="20"/>
      <c r="M176" s="20"/>
      <c r="N176" s="20"/>
      <c r="O176" s="20"/>
      <c r="P176" s="20"/>
      <c r="Q176" s="17">
        <f t="shared" si="15"/>
        <v>2500</v>
      </c>
    </row>
    <row r="177" spans="1:17" s="1" customFormat="1" ht="39" customHeight="1" x14ac:dyDescent="0.25">
      <c r="A177" s="36"/>
      <c r="B177" s="14" t="s">
        <v>190</v>
      </c>
      <c r="C177" s="10">
        <v>520</v>
      </c>
      <c r="D177" s="15">
        <v>1125100000</v>
      </c>
      <c r="E177" s="20"/>
      <c r="F177" s="20"/>
      <c r="G177" s="29">
        <v>520</v>
      </c>
      <c r="H177" s="29"/>
      <c r="I177" s="29"/>
      <c r="J177" s="29"/>
      <c r="K177" s="29"/>
      <c r="L177" s="29"/>
      <c r="M177" s="29"/>
      <c r="N177" s="20"/>
      <c r="O177" s="20"/>
      <c r="P177" s="20"/>
      <c r="Q177" s="17">
        <f t="shared" si="15"/>
        <v>520</v>
      </c>
    </row>
    <row r="178" spans="1:17" s="1" customFormat="1" ht="39" customHeight="1" x14ac:dyDescent="0.25">
      <c r="A178" s="36"/>
      <c r="B178" s="14" t="s">
        <v>191</v>
      </c>
      <c r="C178" s="10">
        <v>1000</v>
      </c>
      <c r="D178" s="15">
        <v>1125100000</v>
      </c>
      <c r="E178" s="37"/>
      <c r="F178" s="37">
        <v>250</v>
      </c>
      <c r="G178" s="37"/>
      <c r="H178" s="37">
        <v>250</v>
      </c>
      <c r="I178" s="37"/>
      <c r="J178" s="37">
        <v>250</v>
      </c>
      <c r="K178" s="37"/>
      <c r="L178" s="37">
        <v>250</v>
      </c>
      <c r="M178" s="37"/>
      <c r="N178" s="37"/>
      <c r="O178" s="37"/>
      <c r="P178" s="37"/>
      <c r="Q178" s="17">
        <f t="shared" si="15"/>
        <v>1000</v>
      </c>
    </row>
    <row r="179" spans="1:17" s="1" customFormat="1" ht="39" customHeight="1" x14ac:dyDescent="0.25">
      <c r="A179" s="36"/>
      <c r="B179" s="14" t="s">
        <v>192</v>
      </c>
      <c r="C179" s="10">
        <v>85000</v>
      </c>
      <c r="D179" s="15">
        <v>1125100000</v>
      </c>
      <c r="E179" s="20">
        <v>14166.66</v>
      </c>
      <c r="F179" s="20"/>
      <c r="G179" s="20">
        <v>14166.66</v>
      </c>
      <c r="H179" s="20"/>
      <c r="I179" s="20">
        <v>14166.66</v>
      </c>
      <c r="J179" s="20"/>
      <c r="K179" s="20">
        <v>14166.66</v>
      </c>
      <c r="L179" s="20"/>
      <c r="M179" s="20">
        <v>14166.66</v>
      </c>
      <c r="N179" s="20"/>
      <c r="O179" s="20">
        <v>14166.7</v>
      </c>
      <c r="P179" s="20"/>
      <c r="Q179" s="17">
        <f t="shared" si="15"/>
        <v>85000</v>
      </c>
    </row>
    <row r="180" spans="1:17" s="1" customFormat="1" ht="39" customHeight="1" x14ac:dyDescent="0.25">
      <c r="A180" s="36"/>
      <c r="B180" s="14" t="s">
        <v>193</v>
      </c>
      <c r="C180" s="10">
        <v>500</v>
      </c>
      <c r="D180" s="15">
        <v>1125100000</v>
      </c>
      <c r="E180" s="20"/>
      <c r="F180" s="20"/>
      <c r="G180" s="20">
        <v>500</v>
      </c>
      <c r="H180" s="20"/>
      <c r="I180" s="20"/>
      <c r="J180" s="20"/>
      <c r="K180" s="20"/>
      <c r="L180" s="20"/>
      <c r="M180" s="20"/>
      <c r="N180" s="20"/>
      <c r="O180" s="20"/>
      <c r="P180" s="20"/>
      <c r="Q180" s="17">
        <f t="shared" si="15"/>
        <v>500</v>
      </c>
    </row>
    <row r="181" spans="1:17" s="1" customFormat="1" ht="39" customHeight="1" x14ac:dyDescent="0.25">
      <c r="A181" s="36"/>
      <c r="B181" s="7" t="s">
        <v>194</v>
      </c>
      <c r="C181" s="11">
        <v>0</v>
      </c>
      <c r="D181" s="15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3"/>
    </row>
    <row r="182" spans="1:17" s="1" customFormat="1" ht="39" customHeight="1" x14ac:dyDescent="0.25">
      <c r="A182" s="36"/>
      <c r="B182" s="7" t="s">
        <v>195</v>
      </c>
      <c r="C182" s="11">
        <f>C183+C207+C208+C211</f>
        <v>2034705.45</v>
      </c>
      <c r="D182" s="4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</row>
    <row r="183" spans="1:17" s="1" customFormat="1" ht="39" customHeight="1" x14ac:dyDescent="0.25">
      <c r="A183" s="36"/>
      <c r="B183" s="7" t="s">
        <v>196</v>
      </c>
      <c r="C183" s="11">
        <f>C184+C188+C191+C193+C195+C199+C200+C201+C203+C205</f>
        <v>2034705.45</v>
      </c>
      <c r="D183" s="4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</row>
    <row r="184" spans="1:17" s="1" customFormat="1" ht="39" customHeight="1" x14ac:dyDescent="0.25">
      <c r="A184" s="36"/>
      <c r="B184" s="7" t="s">
        <v>197</v>
      </c>
      <c r="C184" s="11">
        <f>SUM(C185:C187)</f>
        <v>132500</v>
      </c>
      <c r="D184" s="4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</row>
    <row r="185" spans="1:17" s="1" customFormat="1" ht="39" customHeight="1" x14ac:dyDescent="0.25">
      <c r="A185" s="36"/>
      <c r="B185" s="14" t="s">
        <v>198</v>
      </c>
      <c r="C185" s="10">
        <v>90000</v>
      </c>
      <c r="D185" s="15">
        <v>1125100000</v>
      </c>
      <c r="E185" s="20">
        <v>7500</v>
      </c>
      <c r="F185" s="20">
        <v>7500</v>
      </c>
      <c r="G185" s="20">
        <v>7500</v>
      </c>
      <c r="H185" s="20">
        <v>7500</v>
      </c>
      <c r="I185" s="20">
        <v>7500</v>
      </c>
      <c r="J185" s="20">
        <v>7500</v>
      </c>
      <c r="K185" s="20">
        <v>7500</v>
      </c>
      <c r="L185" s="20">
        <v>7500</v>
      </c>
      <c r="M185" s="20">
        <v>7500</v>
      </c>
      <c r="N185" s="20">
        <v>7500</v>
      </c>
      <c r="O185" s="20">
        <v>7500</v>
      </c>
      <c r="P185" s="20">
        <v>7500</v>
      </c>
      <c r="Q185" s="17">
        <f t="shared" ref="Q185:Q187" si="16">SUM(E185:P185)</f>
        <v>90000</v>
      </c>
    </row>
    <row r="186" spans="1:17" s="1" customFormat="1" ht="39" customHeight="1" x14ac:dyDescent="0.25">
      <c r="A186" s="36"/>
      <c r="B186" s="14" t="s">
        <v>199</v>
      </c>
      <c r="C186" s="10">
        <v>37500</v>
      </c>
      <c r="D186" s="15">
        <v>1125100000</v>
      </c>
      <c r="E186" s="20"/>
      <c r="F186" s="20">
        <v>6250</v>
      </c>
      <c r="G186" s="20"/>
      <c r="H186" s="20">
        <v>6250</v>
      </c>
      <c r="I186" s="20"/>
      <c r="J186" s="20">
        <v>6250</v>
      </c>
      <c r="K186" s="20"/>
      <c r="L186" s="20">
        <v>6250</v>
      </c>
      <c r="M186" s="20"/>
      <c r="N186" s="20">
        <v>6250</v>
      </c>
      <c r="O186" s="20"/>
      <c r="P186" s="20">
        <v>6250</v>
      </c>
      <c r="Q186" s="17">
        <f t="shared" si="16"/>
        <v>37500</v>
      </c>
    </row>
    <row r="187" spans="1:17" s="1" customFormat="1" ht="39" customHeight="1" x14ac:dyDescent="0.25">
      <c r="A187" s="36"/>
      <c r="B187" s="14" t="s">
        <v>200</v>
      </c>
      <c r="C187" s="10">
        <v>5000</v>
      </c>
      <c r="D187" s="15">
        <v>1125100000</v>
      </c>
      <c r="E187" s="20"/>
      <c r="F187" s="20"/>
      <c r="G187" s="20">
        <v>2500</v>
      </c>
      <c r="H187" s="20"/>
      <c r="I187" s="20"/>
      <c r="J187" s="20"/>
      <c r="K187" s="20"/>
      <c r="L187" s="20">
        <v>2500</v>
      </c>
      <c r="M187" s="20"/>
      <c r="N187" s="20"/>
      <c r="O187" s="20"/>
      <c r="P187" s="20"/>
      <c r="Q187" s="17">
        <f t="shared" si="16"/>
        <v>5000</v>
      </c>
    </row>
    <row r="188" spans="1:17" s="1" customFormat="1" ht="39" customHeight="1" x14ac:dyDescent="0.25">
      <c r="A188" s="36"/>
      <c r="B188" s="7" t="s">
        <v>201</v>
      </c>
      <c r="C188" s="11">
        <f>SUM(C189:C190)</f>
        <v>129605.45</v>
      </c>
      <c r="D188" s="15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7"/>
    </row>
    <row r="189" spans="1:17" s="1" customFormat="1" ht="39" customHeight="1" x14ac:dyDescent="0.25">
      <c r="A189" s="36"/>
      <c r="B189" s="14" t="s">
        <v>202</v>
      </c>
      <c r="C189" s="10">
        <v>40000</v>
      </c>
      <c r="D189" s="15">
        <v>1125100000</v>
      </c>
      <c r="E189" s="34">
        <v>3333.33</v>
      </c>
      <c r="F189" s="34">
        <v>3333.33</v>
      </c>
      <c r="G189" s="34">
        <v>3333.33</v>
      </c>
      <c r="H189" s="34">
        <v>3333.33</v>
      </c>
      <c r="I189" s="34">
        <v>3333.33</v>
      </c>
      <c r="J189" s="34">
        <v>3333.33</v>
      </c>
      <c r="K189" s="34">
        <v>3333.33</v>
      </c>
      <c r="L189" s="34">
        <v>3333.33</v>
      </c>
      <c r="M189" s="34">
        <v>3333.33</v>
      </c>
      <c r="N189" s="34">
        <v>3333.33</v>
      </c>
      <c r="O189" s="34">
        <v>3333.33</v>
      </c>
      <c r="P189" s="34">
        <v>3333.37</v>
      </c>
      <c r="Q189" s="17">
        <f t="shared" ref="Q189:Q192" si="17">SUM(E189:P189)</f>
        <v>40000.000000000015</v>
      </c>
    </row>
    <row r="190" spans="1:17" s="1" customFormat="1" ht="39" customHeight="1" x14ac:dyDescent="0.25">
      <c r="A190" s="36"/>
      <c r="B190" s="14" t="s">
        <v>203</v>
      </c>
      <c r="C190" s="35">
        <v>89605.45</v>
      </c>
      <c r="D190" s="15">
        <v>1125100000</v>
      </c>
      <c r="E190" s="34">
        <v>7467.12</v>
      </c>
      <c r="F190" s="34">
        <v>7467.12</v>
      </c>
      <c r="G190" s="34">
        <v>7467.12</v>
      </c>
      <c r="H190" s="34">
        <v>7467.12</v>
      </c>
      <c r="I190" s="34">
        <v>7467.12</v>
      </c>
      <c r="J190" s="34">
        <v>7467.12</v>
      </c>
      <c r="K190" s="34">
        <v>7467.12</v>
      </c>
      <c r="L190" s="34">
        <v>7467.12</v>
      </c>
      <c r="M190" s="34">
        <v>7467.12</v>
      </c>
      <c r="N190" s="34">
        <v>7467.12</v>
      </c>
      <c r="O190" s="34">
        <v>7467.12</v>
      </c>
      <c r="P190" s="34">
        <v>7467.13</v>
      </c>
      <c r="Q190" s="17">
        <f t="shared" si="17"/>
        <v>89605.45</v>
      </c>
    </row>
    <row r="191" spans="1:17" s="1" customFormat="1" ht="39" customHeight="1" x14ac:dyDescent="0.25">
      <c r="A191" s="36"/>
      <c r="B191" s="7" t="s">
        <v>204</v>
      </c>
      <c r="C191" s="11">
        <f>C192</f>
        <v>5000</v>
      </c>
      <c r="D191" s="15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7"/>
    </row>
    <row r="192" spans="1:17" s="1" customFormat="1" ht="39" customHeight="1" x14ac:dyDescent="0.25">
      <c r="A192" s="36"/>
      <c r="B192" s="14" t="s">
        <v>205</v>
      </c>
      <c r="C192" s="31">
        <v>5000</v>
      </c>
      <c r="D192" s="15">
        <v>1125100000</v>
      </c>
      <c r="E192" s="12"/>
      <c r="F192" s="12"/>
      <c r="G192" s="12"/>
      <c r="H192" s="12">
        <v>5000</v>
      </c>
      <c r="I192" s="12"/>
      <c r="J192" s="12"/>
      <c r="K192" s="12"/>
      <c r="L192" s="12"/>
      <c r="M192" s="12"/>
      <c r="N192" s="12"/>
      <c r="O192" s="12"/>
      <c r="P192" s="12"/>
      <c r="Q192" s="17">
        <f t="shared" si="17"/>
        <v>5000</v>
      </c>
    </row>
    <row r="193" spans="1:17" s="1" customFormat="1" ht="39" customHeight="1" x14ac:dyDescent="0.25">
      <c r="A193" s="36"/>
      <c r="B193" s="7" t="s">
        <v>206</v>
      </c>
      <c r="C193" s="11">
        <f>C194</f>
        <v>95000</v>
      </c>
      <c r="D193" s="15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7"/>
    </row>
    <row r="194" spans="1:17" s="1" customFormat="1" ht="39" customHeight="1" x14ac:dyDescent="0.25">
      <c r="A194" s="36"/>
      <c r="B194" s="14" t="s">
        <v>207</v>
      </c>
      <c r="C194" s="10">
        <v>95000</v>
      </c>
      <c r="D194" s="15">
        <v>1125100000</v>
      </c>
      <c r="E194" s="29">
        <v>7916.66</v>
      </c>
      <c r="F194" s="29">
        <v>7916.66</v>
      </c>
      <c r="G194" s="29">
        <v>7916.66</v>
      </c>
      <c r="H194" s="29">
        <v>7916.66</v>
      </c>
      <c r="I194" s="29">
        <v>7916.66</v>
      </c>
      <c r="J194" s="29">
        <v>7916.66</v>
      </c>
      <c r="K194" s="29">
        <v>7916.66</v>
      </c>
      <c r="L194" s="29">
        <v>7916.66</v>
      </c>
      <c r="M194" s="29">
        <v>7916.66</v>
      </c>
      <c r="N194" s="29">
        <v>7916.66</v>
      </c>
      <c r="O194" s="29">
        <v>7916.66</v>
      </c>
      <c r="P194" s="29">
        <v>7916.74</v>
      </c>
      <c r="Q194" s="17">
        <f>SUM(E194:P194)</f>
        <v>95000.000000000029</v>
      </c>
    </row>
    <row r="195" spans="1:17" s="1" customFormat="1" ht="39" customHeight="1" x14ac:dyDescent="0.25">
      <c r="A195" s="36"/>
      <c r="B195" s="7" t="s">
        <v>208</v>
      </c>
      <c r="C195" s="11">
        <f>SUM(C196:C198)</f>
        <v>1435600</v>
      </c>
      <c r="D195" s="15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7"/>
    </row>
    <row r="196" spans="1:17" s="1" customFormat="1" ht="39" customHeight="1" x14ac:dyDescent="0.25">
      <c r="A196" s="36"/>
      <c r="B196" s="14" t="s">
        <v>209</v>
      </c>
      <c r="C196" s="10">
        <v>185000</v>
      </c>
      <c r="D196" s="15">
        <v>1125100000</v>
      </c>
      <c r="E196" s="20">
        <v>15416.67</v>
      </c>
      <c r="F196" s="20">
        <v>15416.67</v>
      </c>
      <c r="G196" s="20">
        <v>15416.67</v>
      </c>
      <c r="H196" s="20">
        <v>15416.67</v>
      </c>
      <c r="I196" s="20">
        <v>15416.67</v>
      </c>
      <c r="J196" s="20">
        <v>15416.67</v>
      </c>
      <c r="K196" s="20">
        <v>15416.67</v>
      </c>
      <c r="L196" s="20">
        <v>15416.67</v>
      </c>
      <c r="M196" s="20">
        <v>15416.67</v>
      </c>
      <c r="N196" s="20">
        <v>15416.67</v>
      </c>
      <c r="O196" s="20">
        <v>15416.67</v>
      </c>
      <c r="P196" s="20">
        <v>15416.63</v>
      </c>
      <c r="Q196" s="17">
        <f>SUM(E196:P196)</f>
        <v>185000.00000000003</v>
      </c>
    </row>
    <row r="197" spans="1:17" s="1" customFormat="1" ht="39" customHeight="1" x14ac:dyDescent="0.25">
      <c r="A197" s="36"/>
      <c r="B197" s="14" t="s">
        <v>210</v>
      </c>
      <c r="C197" s="35">
        <v>1250000</v>
      </c>
      <c r="D197" s="15">
        <v>1125100000</v>
      </c>
      <c r="E197" s="34">
        <v>104166.67</v>
      </c>
      <c r="F197" s="34">
        <v>104166.67</v>
      </c>
      <c r="G197" s="34">
        <v>104166.67</v>
      </c>
      <c r="H197" s="34">
        <v>104166.67</v>
      </c>
      <c r="I197" s="34">
        <v>104166.67</v>
      </c>
      <c r="J197" s="34">
        <v>104166.67</v>
      </c>
      <c r="K197" s="34">
        <v>104166.67</v>
      </c>
      <c r="L197" s="34">
        <v>104166.67</v>
      </c>
      <c r="M197" s="34">
        <v>104166.67</v>
      </c>
      <c r="N197" s="34">
        <v>104166.67</v>
      </c>
      <c r="O197" s="34">
        <v>104166.67</v>
      </c>
      <c r="P197" s="34">
        <v>104166.63</v>
      </c>
      <c r="Q197" s="17">
        <f>SUM(E197:P197)</f>
        <v>1250000</v>
      </c>
    </row>
    <row r="198" spans="1:17" s="1" customFormat="1" ht="39" customHeight="1" x14ac:dyDescent="0.25">
      <c r="A198" s="36"/>
      <c r="B198" s="14" t="s">
        <v>211</v>
      </c>
      <c r="C198" s="10">
        <v>600</v>
      </c>
      <c r="D198" s="15">
        <v>1125100000</v>
      </c>
      <c r="E198" s="20">
        <v>600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17">
        <f>SUM(E198:P198)</f>
        <v>600</v>
      </c>
    </row>
    <row r="199" spans="1:17" s="1" customFormat="1" ht="39" customHeight="1" x14ac:dyDescent="0.25">
      <c r="A199" s="36"/>
      <c r="B199" s="7" t="s">
        <v>212</v>
      </c>
      <c r="C199" s="11">
        <v>0</v>
      </c>
      <c r="D199" s="15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7"/>
    </row>
    <row r="200" spans="1:17" s="1" customFormat="1" ht="39" customHeight="1" x14ac:dyDescent="0.25">
      <c r="A200" s="36"/>
      <c r="B200" s="7" t="s">
        <v>213</v>
      </c>
      <c r="C200" s="11">
        <v>0</v>
      </c>
      <c r="D200" s="15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7"/>
    </row>
    <row r="201" spans="1:17" s="1" customFormat="1" ht="39" customHeight="1" x14ac:dyDescent="0.25">
      <c r="A201" s="36"/>
      <c r="B201" s="7" t="s">
        <v>214</v>
      </c>
      <c r="C201" s="11">
        <f>C202</f>
        <v>15000</v>
      </c>
      <c r="D201" s="15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7"/>
    </row>
    <row r="202" spans="1:17" s="1" customFormat="1" ht="39" customHeight="1" x14ac:dyDescent="0.25">
      <c r="A202" s="36"/>
      <c r="B202" s="14" t="s">
        <v>215</v>
      </c>
      <c r="C202" s="10">
        <v>15000</v>
      </c>
      <c r="D202" s="15">
        <v>1125100000</v>
      </c>
      <c r="E202" s="20">
        <v>2500</v>
      </c>
      <c r="F202" s="20"/>
      <c r="G202" s="20">
        <v>2500</v>
      </c>
      <c r="H202" s="20"/>
      <c r="I202" s="20">
        <v>2500</v>
      </c>
      <c r="J202" s="20"/>
      <c r="K202" s="20">
        <v>2500</v>
      </c>
      <c r="L202" s="20"/>
      <c r="M202" s="20">
        <v>2500</v>
      </c>
      <c r="N202" s="20"/>
      <c r="O202" s="20">
        <v>2500</v>
      </c>
      <c r="P202" s="20"/>
      <c r="Q202" s="17">
        <f t="shared" ref="Q202:Q206" si="18">SUM(E202:P202)</f>
        <v>15000</v>
      </c>
    </row>
    <row r="203" spans="1:17" s="1" customFormat="1" ht="39" customHeight="1" x14ac:dyDescent="0.25">
      <c r="A203" s="36"/>
      <c r="B203" s="7" t="s">
        <v>216</v>
      </c>
      <c r="C203" s="11">
        <f>C204</f>
        <v>185000</v>
      </c>
      <c r="D203" s="15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7"/>
    </row>
    <row r="204" spans="1:17" s="1" customFormat="1" ht="39" customHeight="1" x14ac:dyDescent="0.25">
      <c r="A204" s="36"/>
      <c r="B204" s="14" t="s">
        <v>217</v>
      </c>
      <c r="C204" s="31">
        <v>185000</v>
      </c>
      <c r="D204" s="15">
        <v>1125100000</v>
      </c>
      <c r="E204" s="12">
        <v>30833.33</v>
      </c>
      <c r="F204" s="12"/>
      <c r="G204" s="12">
        <v>30833.33</v>
      </c>
      <c r="H204" s="12"/>
      <c r="I204" s="12">
        <v>30833.33</v>
      </c>
      <c r="J204" s="12"/>
      <c r="K204" s="12">
        <v>30833.33</v>
      </c>
      <c r="L204" s="12"/>
      <c r="M204" s="12">
        <v>30833.33</v>
      </c>
      <c r="N204" s="12"/>
      <c r="O204" s="12">
        <v>30833.35</v>
      </c>
      <c r="P204" s="12"/>
      <c r="Q204" s="17">
        <f t="shared" si="18"/>
        <v>185000.00000000003</v>
      </c>
    </row>
    <row r="205" spans="1:17" s="1" customFormat="1" ht="39" customHeight="1" x14ac:dyDescent="0.25">
      <c r="A205" s="36"/>
      <c r="B205" s="7" t="s">
        <v>218</v>
      </c>
      <c r="C205" s="3">
        <f>C206</f>
        <v>37000</v>
      </c>
      <c r="D205" s="15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17"/>
    </row>
    <row r="206" spans="1:17" s="1" customFormat="1" ht="39" customHeight="1" x14ac:dyDescent="0.25">
      <c r="A206" s="36"/>
      <c r="B206" s="14" t="s">
        <v>219</v>
      </c>
      <c r="C206" s="10">
        <v>37000</v>
      </c>
      <c r="D206" s="15">
        <v>1125100000</v>
      </c>
      <c r="E206" s="20">
        <v>12500</v>
      </c>
      <c r="F206" s="20"/>
      <c r="G206" s="20">
        <v>13250</v>
      </c>
      <c r="H206" s="20"/>
      <c r="I206" s="20">
        <v>11250</v>
      </c>
      <c r="J206" s="20"/>
      <c r="K206" s="20"/>
      <c r="L206" s="20"/>
      <c r="M206" s="20"/>
      <c r="N206" s="20"/>
      <c r="O206" s="20"/>
      <c r="P206" s="20"/>
      <c r="Q206" s="17">
        <f t="shared" si="18"/>
        <v>37000</v>
      </c>
    </row>
    <row r="207" spans="1:17" s="1" customFormat="1" ht="39" customHeight="1" x14ac:dyDescent="0.25">
      <c r="A207" s="36"/>
      <c r="B207" s="7" t="s">
        <v>220</v>
      </c>
      <c r="C207" s="31">
        <v>0</v>
      </c>
      <c r="D207" s="15"/>
      <c r="E207" s="12" t="s">
        <v>56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7" t="s">
        <v>56</v>
      </c>
    </row>
    <row r="208" spans="1:17" s="1" customFormat="1" ht="39" customHeight="1" x14ac:dyDescent="0.25">
      <c r="A208" s="36"/>
      <c r="B208" s="7" t="s">
        <v>221</v>
      </c>
      <c r="C208" s="11">
        <f>C210</f>
        <v>0</v>
      </c>
      <c r="D208" s="15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7"/>
    </row>
    <row r="209" spans="1:17" s="1" customFormat="1" ht="39" customHeight="1" x14ac:dyDescent="0.25">
      <c r="A209" s="36"/>
      <c r="B209" s="7" t="s">
        <v>222</v>
      </c>
      <c r="C209" s="11">
        <v>0</v>
      </c>
      <c r="D209" s="15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7"/>
    </row>
    <row r="210" spans="1:17" s="1" customFormat="1" ht="39" customHeight="1" x14ac:dyDescent="0.25">
      <c r="A210" s="36"/>
      <c r="B210" s="7" t="s">
        <v>223</v>
      </c>
      <c r="C210" s="11">
        <v>0</v>
      </c>
      <c r="D210" s="15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7"/>
    </row>
    <row r="211" spans="1:17" s="1" customFormat="1" ht="56.1" customHeight="1" x14ac:dyDescent="0.25">
      <c r="A211" s="36"/>
      <c r="B211" s="7" t="s">
        <v>224</v>
      </c>
      <c r="C211" s="11">
        <v>0</v>
      </c>
      <c r="D211" s="15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7"/>
    </row>
    <row r="212" spans="1:17" s="1" customFormat="1" ht="39" customHeight="1" x14ac:dyDescent="0.25">
      <c r="A212" s="36"/>
      <c r="B212" s="7" t="s">
        <v>225</v>
      </c>
      <c r="C212" s="11">
        <f>C213</f>
        <v>0</v>
      </c>
      <c r="D212" s="15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7"/>
    </row>
    <row r="213" spans="1:17" s="1" customFormat="1" ht="39" customHeight="1" x14ac:dyDescent="0.25">
      <c r="A213" s="36"/>
      <c r="B213" s="50" t="s">
        <v>226</v>
      </c>
      <c r="C213" s="11">
        <v>0</v>
      </c>
      <c r="D213" s="15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7"/>
    </row>
    <row r="214" spans="1:17" s="1" customFormat="1" ht="47.1" customHeight="1" x14ac:dyDescent="0.25">
      <c r="A214" s="36"/>
      <c r="B214" s="7" t="s">
        <v>227</v>
      </c>
      <c r="C214" s="11">
        <f>C215+C229+C234+C236+C247</f>
        <v>220364601.90999994</v>
      </c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</row>
    <row r="215" spans="1:17" s="1" customFormat="1" ht="39" customHeight="1" x14ac:dyDescent="0.25">
      <c r="A215" s="36"/>
      <c r="B215" s="7" t="s">
        <v>228</v>
      </c>
      <c r="C215" s="11">
        <f>C216+C218+C220+C222+C224+C226+C228</f>
        <v>149987328.23999995</v>
      </c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</row>
    <row r="216" spans="1:17" s="1" customFormat="1" ht="39" customHeight="1" x14ac:dyDescent="0.25">
      <c r="A216" s="36"/>
      <c r="B216" s="7" t="s">
        <v>229</v>
      </c>
      <c r="C216" s="11">
        <f>C217</f>
        <v>89834588.849999994</v>
      </c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6"/>
    </row>
    <row r="217" spans="1:17" s="1" customFormat="1" ht="39" customHeight="1" x14ac:dyDescent="0.25">
      <c r="A217" s="36"/>
      <c r="B217" s="14" t="s">
        <v>230</v>
      </c>
      <c r="C217" s="51">
        <v>89834588.849999994</v>
      </c>
      <c r="D217" s="15">
        <v>1525811100</v>
      </c>
      <c r="E217" s="20">
        <v>7486215.7400000002</v>
      </c>
      <c r="F217" s="20">
        <v>7486215.7400000002</v>
      </c>
      <c r="G217" s="20">
        <v>7486215.7400000002</v>
      </c>
      <c r="H217" s="20">
        <v>7486215.7400000002</v>
      </c>
      <c r="I217" s="20">
        <v>7486215.7400000002</v>
      </c>
      <c r="J217" s="20">
        <v>7486215.7400000002</v>
      </c>
      <c r="K217" s="20">
        <v>7486215.7400000002</v>
      </c>
      <c r="L217" s="20">
        <v>7486215.7400000002</v>
      </c>
      <c r="M217" s="20">
        <v>7486215.7400000002</v>
      </c>
      <c r="N217" s="20">
        <v>7486215.7400000002</v>
      </c>
      <c r="O217" s="20">
        <v>7486215.7400000002</v>
      </c>
      <c r="P217" s="20">
        <v>7486215.71</v>
      </c>
      <c r="Q217" s="17">
        <f t="shared" ref="Q217:Q221" si="19">SUM(E217:P217)</f>
        <v>89834588.849999994</v>
      </c>
    </row>
    <row r="218" spans="1:17" s="1" customFormat="1" ht="39" customHeight="1" x14ac:dyDescent="0.25">
      <c r="A218" s="36"/>
      <c r="B218" s="7" t="s">
        <v>231</v>
      </c>
      <c r="C218" s="52">
        <f>C219</f>
        <v>39389649.350000001</v>
      </c>
      <c r="D218" s="15"/>
      <c r="E218" s="22" t="s">
        <v>56</v>
      </c>
      <c r="F218" s="22" t="s">
        <v>56</v>
      </c>
      <c r="G218" s="22" t="s">
        <v>56</v>
      </c>
      <c r="H218" s="22" t="s">
        <v>56</v>
      </c>
      <c r="I218" s="22" t="s">
        <v>56</v>
      </c>
      <c r="J218" s="22" t="s">
        <v>56</v>
      </c>
      <c r="K218" s="22" t="s">
        <v>56</v>
      </c>
      <c r="L218" s="22" t="s">
        <v>56</v>
      </c>
      <c r="M218" s="22" t="s">
        <v>56</v>
      </c>
      <c r="N218" s="22" t="s">
        <v>56</v>
      </c>
      <c r="O218" s="22" t="s">
        <v>56</v>
      </c>
      <c r="P218" s="22" t="s">
        <v>56</v>
      </c>
      <c r="Q218" s="17"/>
    </row>
    <row r="219" spans="1:17" s="1" customFormat="1" ht="39" customHeight="1" x14ac:dyDescent="0.25">
      <c r="A219" s="36"/>
      <c r="B219" s="14" t="s">
        <v>232</v>
      </c>
      <c r="C219" s="51">
        <v>39389649.350000001</v>
      </c>
      <c r="D219" s="15">
        <v>1525811100</v>
      </c>
      <c r="E219" s="20">
        <v>3282470.78</v>
      </c>
      <c r="F219" s="20">
        <v>3282470.78</v>
      </c>
      <c r="G219" s="20">
        <v>3282470.78</v>
      </c>
      <c r="H219" s="20">
        <v>3282470.78</v>
      </c>
      <c r="I219" s="20">
        <v>3282470.78</v>
      </c>
      <c r="J219" s="20">
        <v>3282470.78</v>
      </c>
      <c r="K219" s="20">
        <v>3282470.78</v>
      </c>
      <c r="L219" s="20">
        <v>3282470.78</v>
      </c>
      <c r="M219" s="20">
        <v>3282470.78</v>
      </c>
      <c r="N219" s="20">
        <v>3282470.78</v>
      </c>
      <c r="O219" s="20">
        <v>3282470.78</v>
      </c>
      <c r="P219" s="20">
        <v>3282470.77</v>
      </c>
      <c r="Q219" s="17">
        <f t="shared" si="19"/>
        <v>39389649.350000009</v>
      </c>
    </row>
    <row r="220" spans="1:17" s="1" customFormat="1" ht="39" customHeight="1" x14ac:dyDescent="0.25">
      <c r="A220" s="36"/>
      <c r="B220" s="7" t="s">
        <v>233</v>
      </c>
      <c r="C220" s="52">
        <f>C221</f>
        <v>8095784.6699999999</v>
      </c>
      <c r="D220" s="15"/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17"/>
    </row>
    <row r="221" spans="1:17" s="1" customFormat="1" ht="39" customHeight="1" x14ac:dyDescent="0.25">
      <c r="A221" s="36"/>
      <c r="B221" s="14" t="s">
        <v>234</v>
      </c>
      <c r="C221" s="51">
        <v>8095784.6699999999</v>
      </c>
      <c r="D221" s="15">
        <v>1525811100</v>
      </c>
      <c r="E221" s="18">
        <v>674648.72</v>
      </c>
      <c r="F221" s="18">
        <v>674648.72</v>
      </c>
      <c r="G221" s="18">
        <v>674648.72</v>
      </c>
      <c r="H221" s="18">
        <v>674648.72</v>
      </c>
      <c r="I221" s="18">
        <v>674648.72</v>
      </c>
      <c r="J221" s="18">
        <v>674648.72</v>
      </c>
      <c r="K221" s="18">
        <v>674648.72</v>
      </c>
      <c r="L221" s="18">
        <v>674648.72</v>
      </c>
      <c r="M221" s="18">
        <v>674648.72</v>
      </c>
      <c r="N221" s="18">
        <v>674648.72</v>
      </c>
      <c r="O221" s="18">
        <v>674648.72</v>
      </c>
      <c r="P221" s="18">
        <v>674648.75</v>
      </c>
      <c r="Q221" s="17">
        <f t="shared" si="19"/>
        <v>8095784.6699999981</v>
      </c>
    </row>
    <row r="222" spans="1:17" s="1" customFormat="1" ht="39" customHeight="1" x14ac:dyDescent="0.25">
      <c r="A222" s="36"/>
      <c r="B222" s="50" t="s">
        <v>235</v>
      </c>
      <c r="C222" s="52">
        <f>C223</f>
        <v>3020971.92</v>
      </c>
      <c r="D222" s="15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7"/>
    </row>
    <row r="223" spans="1:17" s="1" customFormat="1" ht="39" customHeight="1" x14ac:dyDescent="0.25">
      <c r="A223" s="36"/>
      <c r="B223" s="14" t="s">
        <v>236</v>
      </c>
      <c r="C223" s="51">
        <v>3020971.92</v>
      </c>
      <c r="D223" s="15">
        <v>1525811100</v>
      </c>
      <c r="E223" s="20">
        <v>251747.66</v>
      </c>
      <c r="F223" s="20">
        <v>251747.66</v>
      </c>
      <c r="G223" s="20">
        <v>251747.66</v>
      </c>
      <c r="H223" s="20">
        <v>251747.66</v>
      </c>
      <c r="I223" s="20">
        <v>251747.66</v>
      </c>
      <c r="J223" s="20">
        <v>251747.66</v>
      </c>
      <c r="K223" s="20">
        <v>251747.66</v>
      </c>
      <c r="L223" s="20">
        <v>251747.66</v>
      </c>
      <c r="M223" s="20">
        <v>251747.66</v>
      </c>
      <c r="N223" s="20">
        <v>251747.66</v>
      </c>
      <c r="O223" s="20">
        <v>251747.66</v>
      </c>
      <c r="P223" s="20">
        <v>251747.66</v>
      </c>
      <c r="Q223" s="17">
        <f t="shared" ref="Q223:Q227" si="20">SUM(E223:P223)</f>
        <v>3020971.9200000004</v>
      </c>
    </row>
    <row r="224" spans="1:17" s="1" customFormat="1" ht="39" customHeight="1" x14ac:dyDescent="0.25">
      <c r="A224" s="36"/>
      <c r="B224" s="7" t="s">
        <v>237</v>
      </c>
      <c r="C224" s="52">
        <f>C225</f>
        <v>1381178.6</v>
      </c>
      <c r="D224" s="15"/>
      <c r="E224" s="20" t="s">
        <v>56</v>
      </c>
      <c r="F224" s="20" t="s">
        <v>56</v>
      </c>
      <c r="G224" s="20" t="s">
        <v>56</v>
      </c>
      <c r="H224" s="20" t="s">
        <v>56</v>
      </c>
      <c r="I224" s="20" t="s">
        <v>56</v>
      </c>
      <c r="J224" s="20" t="s">
        <v>56</v>
      </c>
      <c r="K224" s="20" t="s">
        <v>56</v>
      </c>
      <c r="L224" s="20" t="s">
        <v>56</v>
      </c>
      <c r="M224" s="20" t="s">
        <v>56</v>
      </c>
      <c r="N224" s="20" t="s">
        <v>56</v>
      </c>
      <c r="O224" s="20" t="s">
        <v>56</v>
      </c>
      <c r="P224" s="20" t="s">
        <v>56</v>
      </c>
      <c r="Q224" s="17"/>
    </row>
    <row r="225" spans="1:17" s="1" customFormat="1" ht="39" customHeight="1" x14ac:dyDescent="0.25">
      <c r="A225" s="36"/>
      <c r="B225" s="14" t="s">
        <v>238</v>
      </c>
      <c r="C225" s="51">
        <v>1381178.6</v>
      </c>
      <c r="D225" s="15">
        <v>1525811100</v>
      </c>
      <c r="E225" s="20">
        <v>115098.22</v>
      </c>
      <c r="F225" s="20">
        <v>115098.22</v>
      </c>
      <c r="G225" s="20">
        <v>115098.22</v>
      </c>
      <c r="H225" s="20">
        <v>115098.22</v>
      </c>
      <c r="I225" s="20">
        <v>115098.22</v>
      </c>
      <c r="J225" s="20">
        <v>115098.22</v>
      </c>
      <c r="K225" s="20">
        <v>115098.22</v>
      </c>
      <c r="L225" s="20">
        <v>115098.22</v>
      </c>
      <c r="M225" s="20">
        <v>115098.22</v>
      </c>
      <c r="N225" s="20">
        <v>115098.22</v>
      </c>
      <c r="O225" s="20">
        <v>115098.22</v>
      </c>
      <c r="P225" s="20">
        <v>115098.18</v>
      </c>
      <c r="Q225" s="17">
        <f t="shared" si="20"/>
        <v>1381178.5999999999</v>
      </c>
    </row>
    <row r="226" spans="1:17" s="1" customFormat="1" ht="39" customHeight="1" x14ac:dyDescent="0.25">
      <c r="A226" s="36"/>
      <c r="B226" s="7" t="s">
        <v>239</v>
      </c>
      <c r="C226" s="52">
        <f>C227</f>
        <v>8265154.8499999996</v>
      </c>
      <c r="D226" s="15"/>
      <c r="E226" s="20" t="s">
        <v>56</v>
      </c>
      <c r="F226" s="20" t="s">
        <v>56</v>
      </c>
      <c r="G226" s="20" t="s">
        <v>56</v>
      </c>
      <c r="H226" s="20" t="s">
        <v>56</v>
      </c>
      <c r="I226" s="20" t="s">
        <v>56</v>
      </c>
      <c r="J226" s="20" t="s">
        <v>56</v>
      </c>
      <c r="K226" s="20" t="s">
        <v>56</v>
      </c>
      <c r="L226" s="20" t="s">
        <v>56</v>
      </c>
      <c r="M226" s="20" t="s">
        <v>56</v>
      </c>
      <c r="N226" s="20" t="s">
        <v>56</v>
      </c>
      <c r="O226" s="20" t="s">
        <v>56</v>
      </c>
      <c r="P226" s="20" t="s">
        <v>56</v>
      </c>
      <c r="Q226" s="17"/>
    </row>
    <row r="227" spans="1:17" s="1" customFormat="1" ht="39" customHeight="1" x14ac:dyDescent="0.25">
      <c r="A227" s="36"/>
      <c r="B227" s="14" t="s">
        <v>240</v>
      </c>
      <c r="C227" s="51">
        <v>8265154.8499999996</v>
      </c>
      <c r="D227" s="15">
        <v>1525811100</v>
      </c>
      <c r="E227" s="20">
        <v>688762.9</v>
      </c>
      <c r="F227" s="20">
        <v>688762.9</v>
      </c>
      <c r="G227" s="20">
        <v>688762.9</v>
      </c>
      <c r="H227" s="20">
        <v>688762.9</v>
      </c>
      <c r="I227" s="20">
        <v>688762.9</v>
      </c>
      <c r="J227" s="20">
        <v>688762.9</v>
      </c>
      <c r="K227" s="20">
        <v>688762.9</v>
      </c>
      <c r="L227" s="20">
        <v>688762.9</v>
      </c>
      <c r="M227" s="20">
        <v>688762.9</v>
      </c>
      <c r="N227" s="20">
        <v>688762.9</v>
      </c>
      <c r="O227" s="20">
        <v>688762.9</v>
      </c>
      <c r="P227" s="20">
        <v>688762.95</v>
      </c>
      <c r="Q227" s="17">
        <f t="shared" si="20"/>
        <v>8265154.8500000015</v>
      </c>
    </row>
    <row r="228" spans="1:17" s="1" customFormat="1" ht="39" customHeight="1" x14ac:dyDescent="0.25">
      <c r="A228" s="36"/>
      <c r="B228" s="7" t="s">
        <v>241</v>
      </c>
      <c r="C228" s="52"/>
      <c r="D228" s="15">
        <v>1525812100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7"/>
    </row>
    <row r="229" spans="1:17" s="1" customFormat="1" ht="39" customHeight="1" x14ac:dyDescent="0.25">
      <c r="A229" s="36"/>
      <c r="B229" s="7" t="s">
        <v>242</v>
      </c>
      <c r="C229" s="52">
        <f>C230+C232</f>
        <v>68330778</v>
      </c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</row>
    <row r="230" spans="1:17" s="1" customFormat="1" ht="39" customHeight="1" x14ac:dyDescent="0.25">
      <c r="A230" s="36"/>
      <c r="B230" s="7" t="s">
        <v>243</v>
      </c>
      <c r="C230" s="52">
        <f>C231</f>
        <v>25250535</v>
      </c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6"/>
    </row>
    <row r="231" spans="1:17" s="1" customFormat="1" ht="39" customHeight="1" x14ac:dyDescent="0.25">
      <c r="A231" s="36"/>
      <c r="B231" s="14" t="s">
        <v>244</v>
      </c>
      <c r="C231" s="51">
        <v>25250535</v>
      </c>
      <c r="D231" s="15">
        <v>2525821100</v>
      </c>
      <c r="E231" s="20">
        <v>2525053.5</v>
      </c>
      <c r="F231" s="20">
        <v>2525053.5</v>
      </c>
      <c r="G231" s="20">
        <v>2525053.5</v>
      </c>
      <c r="H231" s="20">
        <v>2525053.5</v>
      </c>
      <c r="I231" s="20">
        <v>2525053.5</v>
      </c>
      <c r="J231" s="20">
        <v>2525053.5</v>
      </c>
      <c r="K231" s="20">
        <v>2525053.5</v>
      </c>
      <c r="L231" s="20">
        <v>2525053.5</v>
      </c>
      <c r="M231" s="20">
        <v>2525053.5</v>
      </c>
      <c r="N231" s="20">
        <v>2525053.5</v>
      </c>
      <c r="O231" s="20">
        <v>0</v>
      </c>
      <c r="P231" s="20">
        <v>0</v>
      </c>
      <c r="Q231" s="17">
        <f>SUM(E231:P231)</f>
        <v>25250535</v>
      </c>
    </row>
    <row r="232" spans="1:17" s="1" customFormat="1" ht="39" customHeight="1" x14ac:dyDescent="0.25">
      <c r="A232" s="36"/>
      <c r="B232" s="7" t="s">
        <v>245</v>
      </c>
      <c r="C232" s="52">
        <f>C233</f>
        <v>43080243</v>
      </c>
      <c r="D232" s="15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7"/>
    </row>
    <row r="233" spans="1:17" s="1" customFormat="1" ht="39" customHeight="1" x14ac:dyDescent="0.25">
      <c r="A233" s="36"/>
      <c r="B233" s="14" t="s">
        <v>246</v>
      </c>
      <c r="C233" s="51">
        <v>43080243</v>
      </c>
      <c r="D233" s="15">
        <v>2525822100</v>
      </c>
      <c r="E233" s="20">
        <v>3590020.25</v>
      </c>
      <c r="F233" s="20">
        <v>3590020.25</v>
      </c>
      <c r="G233" s="20">
        <v>3590020.25</v>
      </c>
      <c r="H233" s="20">
        <v>3590020.25</v>
      </c>
      <c r="I233" s="20">
        <v>3590020.25</v>
      </c>
      <c r="J233" s="20">
        <v>3590020.25</v>
      </c>
      <c r="K233" s="20">
        <v>3590020.25</v>
      </c>
      <c r="L233" s="20">
        <v>3590020.25</v>
      </c>
      <c r="M233" s="20">
        <v>3590020.25</v>
      </c>
      <c r="N233" s="20">
        <v>3590020.25</v>
      </c>
      <c r="O233" s="20">
        <v>3590020.25</v>
      </c>
      <c r="P233" s="20">
        <v>3590020.25</v>
      </c>
      <c r="Q233" s="17">
        <f>SUM(E233:P233)</f>
        <v>43080243</v>
      </c>
    </row>
    <row r="234" spans="1:17" s="1" customFormat="1" ht="39" customHeight="1" x14ac:dyDescent="0.25">
      <c r="A234" s="36"/>
      <c r="B234" s="7" t="s">
        <v>247</v>
      </c>
      <c r="C234" s="11">
        <f>C235</f>
        <v>0</v>
      </c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6"/>
    </row>
    <row r="235" spans="1:17" s="1" customFormat="1" ht="39" customHeight="1" x14ac:dyDescent="0.25">
      <c r="A235" s="36"/>
      <c r="B235" s="7" t="s">
        <v>248</v>
      </c>
      <c r="C235" s="11">
        <v>0</v>
      </c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6"/>
    </row>
    <row r="236" spans="1:17" s="1" customFormat="1" ht="39" customHeight="1" x14ac:dyDescent="0.25">
      <c r="A236" s="36"/>
      <c r="B236" s="50" t="s">
        <v>249</v>
      </c>
      <c r="C236" s="11">
        <f>C237+C239+C241+C243+C245</f>
        <v>2046495.67</v>
      </c>
      <c r="D236" s="15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3"/>
    </row>
    <row r="237" spans="1:17" s="1" customFormat="1" ht="39" customHeight="1" x14ac:dyDescent="0.25">
      <c r="A237" s="36"/>
      <c r="B237" s="50" t="s">
        <v>250</v>
      </c>
      <c r="C237" s="11">
        <f>C238</f>
        <v>5034.67</v>
      </c>
      <c r="D237" s="15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3"/>
    </row>
    <row r="238" spans="1:17" s="1" customFormat="1" ht="39" customHeight="1" x14ac:dyDescent="0.25">
      <c r="A238" s="36"/>
      <c r="B238" s="14" t="s">
        <v>251</v>
      </c>
      <c r="C238" s="10">
        <v>5034.67</v>
      </c>
      <c r="D238" s="15">
        <v>1525840100</v>
      </c>
      <c r="E238" s="20">
        <v>435.66</v>
      </c>
      <c r="F238" s="20">
        <v>400.99</v>
      </c>
      <c r="G238" s="20">
        <v>373.56</v>
      </c>
      <c r="H238" s="20">
        <v>353.38</v>
      </c>
      <c r="I238" s="20">
        <v>300.99</v>
      </c>
      <c r="J238" s="20">
        <v>243.95</v>
      </c>
      <c r="K238" s="20">
        <v>387.2</v>
      </c>
      <c r="L238" s="20">
        <v>574.54</v>
      </c>
      <c r="M238" s="20">
        <v>465.78</v>
      </c>
      <c r="N238" s="20">
        <v>447.26</v>
      </c>
      <c r="O238" s="20">
        <v>512.82000000000005</v>
      </c>
      <c r="P238" s="20">
        <v>538.54</v>
      </c>
      <c r="Q238" s="17">
        <f t="shared" ref="Q238:Q242" si="21">SUM(E238:P238)</f>
        <v>5034.67</v>
      </c>
    </row>
    <row r="239" spans="1:17" s="1" customFormat="1" ht="39" customHeight="1" x14ac:dyDescent="0.25">
      <c r="A239" s="36"/>
      <c r="B239" s="50" t="s">
        <v>252</v>
      </c>
      <c r="C239" s="11">
        <f>C240</f>
        <v>192978</v>
      </c>
      <c r="D239" s="15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3"/>
    </row>
    <row r="240" spans="1:17" s="1" customFormat="1" ht="39" customHeight="1" x14ac:dyDescent="0.25">
      <c r="A240" s="36"/>
      <c r="B240" s="14" t="s">
        <v>253</v>
      </c>
      <c r="C240" s="51">
        <v>192978</v>
      </c>
      <c r="D240" s="15">
        <v>1525840100</v>
      </c>
      <c r="E240" s="18">
        <v>16081.51</v>
      </c>
      <c r="F240" s="18">
        <v>6081.51</v>
      </c>
      <c r="G240" s="18">
        <v>36081.51</v>
      </c>
      <c r="H240" s="18">
        <v>6081.51</v>
      </c>
      <c r="I240" s="18">
        <v>6081.51</v>
      </c>
      <c r="J240" s="18">
        <v>36081.51</v>
      </c>
      <c r="K240" s="18">
        <v>15872.76</v>
      </c>
      <c r="L240" s="18">
        <v>17872.759999999998</v>
      </c>
      <c r="M240" s="18">
        <v>11150.76</v>
      </c>
      <c r="N240" s="18">
        <v>12924.49</v>
      </c>
      <c r="O240" s="18">
        <v>12795.41</v>
      </c>
      <c r="P240" s="18">
        <v>15872.76</v>
      </c>
      <c r="Q240" s="17">
        <f t="shared" si="21"/>
        <v>192978</v>
      </c>
    </row>
    <row r="241" spans="1:17" s="1" customFormat="1" ht="39" customHeight="1" x14ac:dyDescent="0.25">
      <c r="A241" s="36"/>
      <c r="B241" s="50" t="s">
        <v>254</v>
      </c>
      <c r="C241" s="53">
        <f>C242</f>
        <v>1443338</v>
      </c>
      <c r="D241" s="15"/>
      <c r="E241" s="22" t="s">
        <v>56</v>
      </c>
      <c r="F241" s="22" t="s">
        <v>56</v>
      </c>
      <c r="G241" s="22" t="s">
        <v>56</v>
      </c>
      <c r="H241" s="22"/>
      <c r="I241" s="22"/>
      <c r="J241" s="22"/>
      <c r="K241" s="22"/>
      <c r="L241" s="22"/>
      <c r="M241" s="22"/>
      <c r="N241" s="22"/>
      <c r="O241" s="22"/>
      <c r="P241" s="22" t="s">
        <v>56</v>
      </c>
      <c r="Q241" s="13"/>
    </row>
    <row r="242" spans="1:17" s="1" customFormat="1" ht="39" customHeight="1" x14ac:dyDescent="0.25">
      <c r="A242" s="36"/>
      <c r="B242" s="14" t="s">
        <v>255</v>
      </c>
      <c r="C242" s="51">
        <v>1443338</v>
      </c>
      <c r="D242" s="15">
        <v>1525840100</v>
      </c>
      <c r="E242" s="20">
        <v>103949.48</v>
      </c>
      <c r="F242" s="20">
        <v>134882.99</v>
      </c>
      <c r="G242" s="20">
        <v>97949.58</v>
      </c>
      <c r="H242" s="20">
        <v>198219.55</v>
      </c>
      <c r="I242" s="20">
        <v>108395.67</v>
      </c>
      <c r="J242" s="20">
        <v>99507.59</v>
      </c>
      <c r="K242" s="20">
        <v>317312.03999999998</v>
      </c>
      <c r="L242" s="20">
        <v>124305.49</v>
      </c>
      <c r="M242" s="20">
        <v>841.95</v>
      </c>
      <c r="N242" s="20">
        <v>98167.12</v>
      </c>
      <c r="O242" s="20">
        <v>88647.5</v>
      </c>
      <c r="P242" s="20">
        <v>71159.039999999994</v>
      </c>
      <c r="Q242" s="17">
        <f t="shared" si="21"/>
        <v>1443338</v>
      </c>
    </row>
    <row r="243" spans="1:17" s="1" customFormat="1" ht="39" customHeight="1" x14ac:dyDescent="0.25">
      <c r="A243" s="36"/>
      <c r="B243" s="7" t="s">
        <v>256</v>
      </c>
      <c r="C243" s="52">
        <f>C244</f>
        <v>319515</v>
      </c>
      <c r="D243" s="15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7"/>
    </row>
    <row r="244" spans="1:17" s="1" customFormat="1" ht="39" customHeight="1" x14ac:dyDescent="0.25">
      <c r="A244" s="36"/>
      <c r="B244" s="14" t="s">
        <v>257</v>
      </c>
      <c r="C244" s="51">
        <v>319515</v>
      </c>
      <c r="D244" s="15">
        <v>1525840100</v>
      </c>
      <c r="E244" s="20">
        <v>70472.800000000003</v>
      </c>
      <c r="F244" s="20">
        <v>17259.61</v>
      </c>
      <c r="G244" s="20">
        <v>34725.910000000003</v>
      </c>
      <c r="H244" s="20">
        <v>67917.78</v>
      </c>
      <c r="I244" s="20">
        <v>14131.59</v>
      </c>
      <c r="J244" s="20">
        <v>15267.5</v>
      </c>
      <c r="K244" s="20">
        <v>21453.43</v>
      </c>
      <c r="L244" s="20">
        <v>25897.5</v>
      </c>
      <c r="M244" s="20">
        <v>6589.87</v>
      </c>
      <c r="N244" s="20">
        <v>12865.17</v>
      </c>
      <c r="O244" s="20">
        <v>16439.87</v>
      </c>
      <c r="P244" s="20">
        <v>16493.97</v>
      </c>
      <c r="Q244" s="17">
        <f>SUM(E244:P244)</f>
        <v>319515</v>
      </c>
    </row>
    <row r="245" spans="1:17" s="1" customFormat="1" ht="39" customHeight="1" x14ac:dyDescent="0.25">
      <c r="A245" s="36"/>
      <c r="B245" s="7" t="s">
        <v>258</v>
      </c>
      <c r="C245" s="52">
        <f>C246</f>
        <v>85630</v>
      </c>
      <c r="D245" s="15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17"/>
    </row>
    <row r="246" spans="1:17" s="1" customFormat="1" ht="39" customHeight="1" x14ac:dyDescent="0.25">
      <c r="A246" s="36"/>
      <c r="B246" s="14" t="s">
        <v>259</v>
      </c>
      <c r="C246" s="51">
        <v>85630</v>
      </c>
      <c r="D246" s="15">
        <v>1525840100</v>
      </c>
      <c r="E246" s="20">
        <v>7135.83</v>
      </c>
      <c r="F246" s="20">
        <v>7135.83</v>
      </c>
      <c r="G246" s="20">
        <v>7135.83</v>
      </c>
      <c r="H246" s="20">
        <v>7135.83</v>
      </c>
      <c r="I246" s="20">
        <v>7135.83</v>
      </c>
      <c r="J246" s="20">
        <v>7135.83</v>
      </c>
      <c r="K246" s="20">
        <v>7135.83</v>
      </c>
      <c r="L246" s="20">
        <v>7135.83</v>
      </c>
      <c r="M246" s="20">
        <v>7135.83</v>
      </c>
      <c r="N246" s="20">
        <v>7135.83</v>
      </c>
      <c r="O246" s="20">
        <v>7135.83</v>
      </c>
      <c r="P246" s="20">
        <v>7135.87</v>
      </c>
      <c r="Q246" s="17">
        <f>SUM(E246:P246)</f>
        <v>85630</v>
      </c>
    </row>
    <row r="247" spans="1:17" s="1" customFormat="1" ht="39" customHeight="1" x14ac:dyDescent="0.25">
      <c r="A247" s="36"/>
      <c r="B247" s="50" t="s">
        <v>260</v>
      </c>
      <c r="C247" s="11">
        <v>0</v>
      </c>
      <c r="D247" s="15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3"/>
    </row>
    <row r="248" spans="1:17" s="1" customFormat="1" ht="39" customHeight="1" x14ac:dyDescent="0.25">
      <c r="A248" s="36"/>
      <c r="B248" s="7" t="s">
        <v>261</v>
      </c>
      <c r="C248" s="11">
        <f>C249+C268+C269+C270</f>
        <v>7473210</v>
      </c>
      <c r="D248" s="4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7"/>
    </row>
    <row r="249" spans="1:17" s="1" customFormat="1" ht="39" customHeight="1" x14ac:dyDescent="0.25">
      <c r="A249" s="36"/>
      <c r="B249" s="50" t="s">
        <v>262</v>
      </c>
      <c r="C249" s="11">
        <f>C250+C251+C263</f>
        <v>7473210</v>
      </c>
      <c r="D249" s="4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7"/>
    </row>
    <row r="250" spans="1:17" s="1" customFormat="1" ht="39" customHeight="1" x14ac:dyDescent="0.25">
      <c r="A250" s="36"/>
      <c r="B250" s="50" t="s">
        <v>263</v>
      </c>
      <c r="C250" s="11"/>
      <c r="D250" s="4"/>
      <c r="E250" s="12" t="s">
        <v>56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7"/>
    </row>
    <row r="251" spans="1:17" s="1" customFormat="1" ht="39" customHeight="1" x14ac:dyDescent="0.25">
      <c r="A251" s="36"/>
      <c r="B251" s="50" t="s">
        <v>264</v>
      </c>
      <c r="C251" s="11">
        <f>C252+C253+C254+C255+C256+C257+C258+C259+C260+C261+C262</f>
        <v>5313210</v>
      </c>
      <c r="D251" s="4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7"/>
    </row>
    <row r="252" spans="1:17" s="1" customFormat="1" ht="39" customHeight="1" x14ac:dyDescent="0.25">
      <c r="A252" s="36"/>
      <c r="B252" s="44" t="s">
        <v>265</v>
      </c>
      <c r="C252" s="51">
        <v>579473</v>
      </c>
      <c r="D252" s="15">
        <v>1625910100</v>
      </c>
      <c r="E252" s="20">
        <v>48289.41</v>
      </c>
      <c r="F252" s="20">
        <v>48289.41</v>
      </c>
      <c r="G252" s="20">
        <v>48289.41</v>
      </c>
      <c r="H252" s="20">
        <v>48289.41</v>
      </c>
      <c r="I252" s="20">
        <v>48289.41</v>
      </c>
      <c r="J252" s="20">
        <v>48289.41</v>
      </c>
      <c r="K252" s="20">
        <v>48289.41</v>
      </c>
      <c r="L252" s="20">
        <v>48289.41</v>
      </c>
      <c r="M252" s="20">
        <v>48289.41</v>
      </c>
      <c r="N252" s="20">
        <v>48289.41</v>
      </c>
      <c r="O252" s="20">
        <v>48289.41</v>
      </c>
      <c r="P252" s="20">
        <v>48289.49</v>
      </c>
      <c r="Q252" s="17">
        <f>SUM(E252:P252)</f>
        <v>579473.00000000012</v>
      </c>
    </row>
    <row r="253" spans="1:17" s="1" customFormat="1" ht="39" customHeight="1" x14ac:dyDescent="0.25">
      <c r="A253" s="36"/>
      <c r="B253" s="44" t="s">
        <v>266</v>
      </c>
      <c r="C253" s="51">
        <v>293737</v>
      </c>
      <c r="D253" s="15">
        <v>1625910100</v>
      </c>
      <c r="E253" s="20">
        <v>24478.09</v>
      </c>
      <c r="F253" s="20">
        <v>24478.09</v>
      </c>
      <c r="G253" s="20">
        <v>24478.09</v>
      </c>
      <c r="H253" s="20">
        <v>24478.09</v>
      </c>
      <c r="I253" s="20">
        <v>24478.09</v>
      </c>
      <c r="J253" s="20">
        <v>24478.09</v>
      </c>
      <c r="K253" s="20">
        <v>24478.09</v>
      </c>
      <c r="L253" s="20">
        <v>24478.09</v>
      </c>
      <c r="M253" s="20">
        <v>24478.09</v>
      </c>
      <c r="N253" s="20">
        <v>24478.09</v>
      </c>
      <c r="O253" s="20">
        <v>24478.09</v>
      </c>
      <c r="P253" s="20">
        <v>24478.01</v>
      </c>
      <c r="Q253" s="17">
        <f>SUM(E253:P253)</f>
        <v>293737</v>
      </c>
    </row>
    <row r="254" spans="1:17" s="1" customFormat="1" ht="39" customHeight="1" x14ac:dyDescent="0.25">
      <c r="A254" s="36"/>
      <c r="B254" s="44" t="s">
        <v>267</v>
      </c>
      <c r="C254" s="26">
        <v>500000</v>
      </c>
      <c r="D254" s="15">
        <v>1625910100</v>
      </c>
      <c r="E254" s="20">
        <v>0</v>
      </c>
      <c r="F254" s="20">
        <v>0</v>
      </c>
      <c r="G254" s="20">
        <v>0</v>
      </c>
      <c r="H254" s="20">
        <v>500000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17">
        <f>SUM(E254:P254)</f>
        <v>500000</v>
      </c>
    </row>
    <row r="255" spans="1:17" s="1" customFormat="1" ht="39" customHeight="1" x14ac:dyDescent="0.25">
      <c r="A255" s="36"/>
      <c r="B255" s="44" t="s">
        <v>268</v>
      </c>
      <c r="C255" s="51">
        <v>500000</v>
      </c>
      <c r="D255" s="15">
        <v>1625910100</v>
      </c>
      <c r="E255" s="20">
        <v>0</v>
      </c>
      <c r="F255" s="20">
        <v>0</v>
      </c>
      <c r="G255" s="20">
        <v>0</v>
      </c>
      <c r="H255" s="20">
        <v>500000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17">
        <f>SUM(E255:P255)</f>
        <v>500000</v>
      </c>
    </row>
    <row r="256" spans="1:17" s="1" customFormat="1" ht="39" customHeight="1" x14ac:dyDescent="0.25">
      <c r="A256" s="36"/>
      <c r="B256" s="44" t="s">
        <v>269</v>
      </c>
      <c r="C256" s="10">
        <v>200000</v>
      </c>
      <c r="D256" s="15">
        <v>1625910100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200000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17">
        <f>SUM(E256:P256)</f>
        <v>200000</v>
      </c>
    </row>
    <row r="257" spans="1:18" s="1" customFormat="1" ht="39" customHeight="1" x14ac:dyDescent="0.25">
      <c r="A257" s="36"/>
      <c r="B257" s="44" t="s">
        <v>270</v>
      </c>
      <c r="C257" s="26">
        <v>380000</v>
      </c>
      <c r="D257" s="15">
        <v>1625910100</v>
      </c>
      <c r="E257" s="20">
        <v>0</v>
      </c>
      <c r="F257" s="20">
        <v>0</v>
      </c>
      <c r="G257" s="20">
        <v>0</v>
      </c>
      <c r="H257" s="20">
        <v>380000</v>
      </c>
      <c r="I257" s="54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17">
        <f t="shared" ref="Q257:Q262" si="22">SUM(E257:P257)</f>
        <v>380000</v>
      </c>
    </row>
    <row r="258" spans="1:18" s="1" customFormat="1" ht="39" customHeight="1" x14ac:dyDescent="0.25">
      <c r="A258" s="36"/>
      <c r="B258" s="44" t="s">
        <v>271</v>
      </c>
      <c r="C258" s="26">
        <v>900000</v>
      </c>
      <c r="D258" s="15">
        <v>1625910100</v>
      </c>
      <c r="E258" s="20">
        <v>0</v>
      </c>
      <c r="F258" s="20">
        <v>0</v>
      </c>
      <c r="G258" s="20">
        <v>0</v>
      </c>
      <c r="H258" s="20">
        <v>900000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17">
        <f t="shared" si="22"/>
        <v>900000</v>
      </c>
    </row>
    <row r="259" spans="1:18" s="1" customFormat="1" ht="39" customHeight="1" x14ac:dyDescent="0.25">
      <c r="A259" s="36"/>
      <c r="B259" s="44" t="s">
        <v>272</v>
      </c>
      <c r="C259" s="26">
        <v>80000</v>
      </c>
      <c r="D259" s="15">
        <v>1625910100</v>
      </c>
      <c r="E259" s="20">
        <v>0</v>
      </c>
      <c r="F259" s="20">
        <v>0</v>
      </c>
      <c r="G259" s="20">
        <v>0</v>
      </c>
      <c r="H259" s="20">
        <v>0</v>
      </c>
      <c r="I259" s="20">
        <v>80000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17">
        <f t="shared" si="22"/>
        <v>80000</v>
      </c>
      <c r="R259" s="55"/>
    </row>
    <row r="260" spans="1:18" s="1" customFormat="1" ht="39" customHeight="1" x14ac:dyDescent="0.25">
      <c r="A260" s="36"/>
      <c r="B260" s="44" t="s">
        <v>273</v>
      </c>
      <c r="C260" s="26">
        <v>75000</v>
      </c>
      <c r="D260" s="15">
        <v>1625910100</v>
      </c>
      <c r="E260" s="20">
        <v>0</v>
      </c>
      <c r="F260" s="20">
        <v>0</v>
      </c>
      <c r="G260" s="20">
        <v>0</v>
      </c>
      <c r="H260" s="20">
        <v>0</v>
      </c>
      <c r="I260" s="20">
        <v>75000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17">
        <f t="shared" si="22"/>
        <v>75000</v>
      </c>
      <c r="R260" s="55"/>
    </row>
    <row r="261" spans="1:18" s="1" customFormat="1" ht="39" customHeight="1" x14ac:dyDescent="0.25">
      <c r="A261" s="36"/>
      <c r="B261" s="44" t="s">
        <v>274</v>
      </c>
      <c r="C261" s="26">
        <v>105000</v>
      </c>
      <c r="D261" s="15">
        <v>1625910100</v>
      </c>
      <c r="E261" s="20">
        <v>0</v>
      </c>
      <c r="F261" s="20">
        <v>0</v>
      </c>
      <c r="G261" s="20">
        <v>0</v>
      </c>
      <c r="H261" s="20">
        <v>0</v>
      </c>
      <c r="I261" s="20">
        <v>105000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17">
        <f t="shared" si="22"/>
        <v>105000</v>
      </c>
      <c r="R261" s="55"/>
    </row>
    <row r="262" spans="1:18" s="1" customFormat="1" ht="39" customHeight="1" x14ac:dyDescent="0.25">
      <c r="A262" s="36"/>
      <c r="B262" s="44" t="s">
        <v>275</v>
      </c>
      <c r="C262" s="26">
        <v>1700000</v>
      </c>
      <c r="D262" s="15">
        <v>1625910100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1700000</v>
      </c>
      <c r="M262" s="20">
        <v>0</v>
      </c>
      <c r="N262" s="20">
        <v>0</v>
      </c>
      <c r="O262" s="20">
        <v>0</v>
      </c>
      <c r="P262" s="20">
        <v>0</v>
      </c>
      <c r="Q262" s="17">
        <f t="shared" si="22"/>
        <v>1700000</v>
      </c>
      <c r="R262" s="55"/>
    </row>
    <row r="263" spans="1:18" s="1" customFormat="1" ht="39" customHeight="1" x14ac:dyDescent="0.25">
      <c r="A263" s="36"/>
      <c r="B263" s="50" t="s">
        <v>276</v>
      </c>
      <c r="C263" s="11">
        <f>C264+C265+C266+C267</f>
        <v>2160000</v>
      </c>
      <c r="D263" s="15" t="s">
        <v>56</v>
      </c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0">
        <v>0</v>
      </c>
      <c r="P263" s="20">
        <v>0</v>
      </c>
      <c r="Q263" s="17" t="s">
        <v>56</v>
      </c>
    </row>
    <row r="264" spans="1:18" s="1" customFormat="1" ht="39" customHeight="1" x14ac:dyDescent="0.25">
      <c r="A264" s="36"/>
      <c r="B264" s="44" t="s">
        <v>277</v>
      </c>
      <c r="C264" s="26">
        <v>250000</v>
      </c>
      <c r="D264" s="15">
        <v>1725913100</v>
      </c>
      <c r="E264" s="20">
        <v>0</v>
      </c>
      <c r="F264" s="20">
        <v>0</v>
      </c>
      <c r="G264" s="12">
        <v>0</v>
      </c>
      <c r="H264" s="20">
        <v>250000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17">
        <f>SUM(E264:P264)</f>
        <v>250000</v>
      </c>
    </row>
    <row r="265" spans="1:18" s="1" customFormat="1" ht="39" customHeight="1" x14ac:dyDescent="0.25">
      <c r="A265" s="36"/>
      <c r="B265" s="44" t="s">
        <v>278</v>
      </c>
      <c r="C265" s="26">
        <v>130000</v>
      </c>
      <c r="D265" s="15">
        <v>1725913100</v>
      </c>
      <c r="E265" s="20">
        <v>0</v>
      </c>
      <c r="F265" s="20">
        <v>0</v>
      </c>
      <c r="G265" s="20">
        <v>0</v>
      </c>
      <c r="H265" s="54">
        <v>130000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17">
        <f>SUM(E265:P265)</f>
        <v>130000</v>
      </c>
    </row>
    <row r="266" spans="1:18" s="1" customFormat="1" ht="39" customHeight="1" x14ac:dyDescent="0.25">
      <c r="A266" s="36"/>
      <c r="B266" s="44" t="s">
        <v>279</v>
      </c>
      <c r="C266" s="26">
        <v>780000</v>
      </c>
      <c r="D266" s="15">
        <v>1725913100</v>
      </c>
      <c r="E266" s="20">
        <v>0</v>
      </c>
      <c r="F266" s="20">
        <v>0</v>
      </c>
      <c r="G266" s="20">
        <v>0</v>
      </c>
      <c r="H266" s="20">
        <v>780000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17">
        <f>SUM(E266:P266)</f>
        <v>780000</v>
      </c>
    </row>
    <row r="267" spans="1:18" s="1" customFormat="1" ht="39" customHeight="1" x14ac:dyDescent="0.25">
      <c r="A267" s="36"/>
      <c r="B267" s="44" t="s">
        <v>280</v>
      </c>
      <c r="C267" s="26">
        <v>1000000</v>
      </c>
      <c r="D267" s="15">
        <v>1725913100</v>
      </c>
      <c r="E267" s="20">
        <v>0</v>
      </c>
      <c r="F267" s="20">
        <v>0</v>
      </c>
      <c r="G267" s="20">
        <v>0</v>
      </c>
      <c r="H267" s="20">
        <v>1000000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17">
        <f>SUM(E267:P267)</f>
        <v>1000000</v>
      </c>
    </row>
    <row r="268" spans="1:18" s="1" customFormat="1" ht="39" customHeight="1" x14ac:dyDescent="0.25">
      <c r="A268" s="36"/>
      <c r="B268" s="50" t="s">
        <v>281</v>
      </c>
      <c r="C268" s="11">
        <v>0</v>
      </c>
      <c r="D268" s="4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17"/>
    </row>
    <row r="269" spans="1:18" s="1" customFormat="1" ht="39" customHeight="1" x14ac:dyDescent="0.25">
      <c r="A269" s="36"/>
      <c r="B269" s="50" t="s">
        <v>282</v>
      </c>
      <c r="C269" s="11">
        <v>0</v>
      </c>
      <c r="D269" s="4"/>
      <c r="E269" s="12"/>
      <c r="F269" s="12" t="s">
        <v>56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7"/>
    </row>
    <row r="270" spans="1:18" s="1" customFormat="1" ht="39" customHeight="1" x14ac:dyDescent="0.25">
      <c r="A270" s="36"/>
      <c r="B270" s="50" t="s">
        <v>283</v>
      </c>
      <c r="C270" s="11">
        <v>0</v>
      </c>
      <c r="D270" s="4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7"/>
    </row>
    <row r="271" spans="1:18" s="1" customFormat="1" ht="39" customHeight="1" x14ac:dyDescent="0.25">
      <c r="A271" s="36"/>
      <c r="B271" s="50" t="s">
        <v>284</v>
      </c>
      <c r="C271" s="11">
        <f>C272+C273+C274+C275</f>
        <v>0</v>
      </c>
      <c r="D271" s="4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7"/>
    </row>
    <row r="272" spans="1:18" s="1" customFormat="1" ht="39" customHeight="1" x14ac:dyDescent="0.25">
      <c r="A272" s="36"/>
      <c r="B272" s="50" t="s">
        <v>285</v>
      </c>
      <c r="C272" s="11">
        <v>0</v>
      </c>
      <c r="D272" s="4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7"/>
    </row>
    <row r="273" spans="1:18" s="1" customFormat="1" ht="39" customHeight="1" x14ac:dyDescent="0.25">
      <c r="A273" s="36"/>
      <c r="B273" s="50" t="s">
        <v>286</v>
      </c>
      <c r="C273" s="11">
        <v>0</v>
      </c>
      <c r="D273" s="4"/>
      <c r="E273" s="12"/>
      <c r="F273" s="12"/>
      <c r="G273" s="5"/>
      <c r="H273" s="12"/>
      <c r="I273" s="12"/>
      <c r="J273" s="12"/>
      <c r="K273" s="12"/>
      <c r="L273" s="12"/>
      <c r="M273" s="12"/>
      <c r="N273" s="12"/>
      <c r="O273" s="12"/>
      <c r="P273" s="12"/>
      <c r="Q273" s="56" t="s">
        <v>56</v>
      </c>
    </row>
    <row r="274" spans="1:18" s="1" customFormat="1" ht="39" customHeight="1" x14ac:dyDescent="0.25">
      <c r="A274" s="36"/>
      <c r="B274" s="50" t="s">
        <v>287</v>
      </c>
      <c r="C274" s="11">
        <v>0</v>
      </c>
      <c r="D274" s="4"/>
      <c r="E274" s="5"/>
      <c r="F274" s="5"/>
      <c r="G274" s="5"/>
      <c r="H274" s="5"/>
      <c r="I274" s="12"/>
      <c r="J274" s="12"/>
      <c r="K274" s="12"/>
      <c r="L274" s="12"/>
      <c r="M274" s="12"/>
      <c r="N274" s="12"/>
      <c r="O274" s="12"/>
      <c r="P274" s="12"/>
      <c r="Q274" s="17"/>
    </row>
    <row r="275" spans="1:18" s="1" customFormat="1" ht="39" customHeight="1" x14ac:dyDescent="0.25">
      <c r="A275" s="36"/>
      <c r="B275" s="7" t="s">
        <v>288</v>
      </c>
      <c r="C275" s="11">
        <f>C276</f>
        <v>0</v>
      </c>
      <c r="D275" s="15" t="s">
        <v>56</v>
      </c>
      <c r="E275" s="20" t="s">
        <v>56</v>
      </c>
      <c r="F275" s="20" t="s">
        <v>56</v>
      </c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17"/>
      <c r="R275" s="55" t="s">
        <v>56</v>
      </c>
    </row>
    <row r="276" spans="1:18" s="1" customFormat="1" ht="39" customHeight="1" x14ac:dyDescent="0.25">
      <c r="A276" s="36"/>
      <c r="B276" s="14" t="s">
        <v>289</v>
      </c>
      <c r="C276" s="31">
        <v>0</v>
      </c>
      <c r="D276" s="15">
        <v>1225031100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17">
        <f>SUM(E276:P276)</f>
        <v>0</v>
      </c>
      <c r="R276" s="55" t="s">
        <v>56</v>
      </c>
    </row>
    <row r="278" spans="1:18" s="1" customFormat="1" x14ac:dyDescent="0.25">
      <c r="A278" s="36"/>
      <c r="B278" s="57"/>
      <c r="C278" s="58"/>
      <c r="D278" s="59"/>
      <c r="E278" s="60"/>
      <c r="F278" s="36"/>
      <c r="G278" s="36"/>
      <c r="H278" s="60"/>
      <c r="I278" s="60"/>
      <c r="J278" s="60"/>
      <c r="K278" s="60"/>
      <c r="L278" s="60"/>
      <c r="M278" s="60"/>
      <c r="N278" s="60"/>
      <c r="O278" s="60"/>
      <c r="P278" s="60"/>
      <c r="Q278" s="61"/>
    </row>
    <row r="279" spans="1:18" s="1" customFormat="1" x14ac:dyDescent="0.25">
      <c r="A279" s="36"/>
      <c r="B279" s="57"/>
      <c r="C279" s="58"/>
      <c r="D279" s="59"/>
      <c r="E279" s="60"/>
      <c r="F279" s="62"/>
      <c r="G279" s="36"/>
      <c r="H279" s="60"/>
      <c r="I279" s="60"/>
      <c r="J279" s="60"/>
      <c r="K279" s="60"/>
      <c r="L279" s="60"/>
      <c r="M279" s="60"/>
      <c r="N279" s="60"/>
      <c r="O279" s="60"/>
      <c r="P279" s="60"/>
      <c r="Q279" s="61"/>
    </row>
    <row r="280" spans="1:18" s="1" customFormat="1" x14ac:dyDescent="0.25">
      <c r="A280" s="36"/>
      <c r="B280" s="57"/>
      <c r="C280" s="63"/>
      <c r="D280" s="59"/>
      <c r="E280" s="60"/>
      <c r="F280" s="62"/>
      <c r="G280" s="36"/>
      <c r="H280" s="60"/>
      <c r="I280" s="60"/>
      <c r="J280" s="60"/>
      <c r="K280" s="60"/>
      <c r="L280" s="60"/>
      <c r="M280" s="60"/>
      <c r="N280" s="60"/>
      <c r="O280" s="60"/>
      <c r="P280" s="60"/>
      <c r="Q280" s="61"/>
    </row>
    <row r="281" spans="1:18" s="1" customFormat="1" x14ac:dyDescent="0.25">
      <c r="A281" s="36"/>
      <c r="B281" s="57"/>
      <c r="C281" s="58"/>
      <c r="D281" s="59"/>
      <c r="E281" s="60"/>
      <c r="F281" s="62"/>
      <c r="G281" s="36"/>
      <c r="H281" s="60"/>
      <c r="I281" s="60"/>
      <c r="J281" s="60"/>
      <c r="K281" s="60"/>
      <c r="L281" s="60"/>
      <c r="M281" s="60"/>
      <c r="N281" s="60"/>
      <c r="O281" s="60"/>
      <c r="P281" s="60"/>
      <c r="Q281" s="61"/>
    </row>
    <row r="282" spans="1:18" s="1" customFormat="1" x14ac:dyDescent="0.25">
      <c r="A282" s="36"/>
      <c r="B282" s="57"/>
      <c r="C282" s="58"/>
      <c r="D282" s="59"/>
      <c r="E282" s="60"/>
      <c r="F282" s="62"/>
      <c r="G282" s="36"/>
      <c r="H282" s="60"/>
      <c r="I282" s="60"/>
      <c r="J282" s="60"/>
      <c r="K282" s="60"/>
      <c r="L282" s="60"/>
      <c r="M282" s="60"/>
      <c r="N282" s="60"/>
      <c r="O282" s="60"/>
      <c r="P282" s="60"/>
      <c r="Q282" s="61"/>
    </row>
    <row r="283" spans="1:18" s="1" customFormat="1" x14ac:dyDescent="0.25">
      <c r="A283" s="36"/>
      <c r="B283" s="57"/>
      <c r="C283" s="58"/>
      <c r="D283" s="59"/>
      <c r="E283" s="60"/>
      <c r="F283" s="62"/>
      <c r="G283" s="36"/>
      <c r="H283" s="60"/>
      <c r="I283" s="60"/>
      <c r="J283" s="60"/>
      <c r="K283" s="60"/>
      <c r="L283" s="60"/>
      <c r="M283" s="60"/>
      <c r="N283" s="60"/>
      <c r="O283" s="60"/>
      <c r="P283" s="60"/>
      <c r="Q283" s="61"/>
    </row>
    <row r="284" spans="1:18" s="1" customFormat="1" x14ac:dyDescent="0.25">
      <c r="A284" s="36"/>
      <c r="B284" s="57"/>
      <c r="C284" s="58"/>
      <c r="D284" s="59"/>
      <c r="E284" s="60"/>
      <c r="F284" s="62"/>
      <c r="G284" s="36"/>
      <c r="H284" s="60"/>
      <c r="I284" s="60"/>
      <c r="J284" s="60"/>
      <c r="K284" s="60"/>
      <c r="L284" s="60"/>
      <c r="M284" s="60"/>
      <c r="N284" s="60"/>
      <c r="O284" s="60"/>
      <c r="P284" s="60"/>
      <c r="Q284" s="61"/>
    </row>
    <row r="285" spans="1:18" s="1" customFormat="1" x14ac:dyDescent="0.25">
      <c r="A285" s="36"/>
      <c r="B285" s="57"/>
      <c r="C285" s="64"/>
      <c r="D285" s="59"/>
      <c r="E285" s="60"/>
      <c r="F285" s="36"/>
      <c r="G285" s="36"/>
      <c r="H285" s="60"/>
      <c r="I285" s="60"/>
      <c r="J285" s="60"/>
      <c r="K285" s="60"/>
      <c r="L285" s="60"/>
      <c r="M285" s="60"/>
      <c r="N285" s="60"/>
      <c r="O285" s="60"/>
      <c r="P285" s="60"/>
      <c r="Q285" s="61"/>
    </row>
    <row r="286" spans="1:18" s="1" customFormat="1" x14ac:dyDescent="0.25">
      <c r="A286" s="36"/>
      <c r="B286" s="57"/>
      <c r="C286" s="58"/>
      <c r="D286" s="59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1"/>
    </row>
    <row r="287" spans="1:18" s="1" customFormat="1" x14ac:dyDescent="0.25">
      <c r="A287" s="36"/>
      <c r="B287" s="57"/>
      <c r="C287" s="58"/>
      <c r="D287" s="59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1"/>
    </row>
    <row r="288" spans="1:18" s="1" customFormat="1" x14ac:dyDescent="0.25">
      <c r="A288" s="36"/>
      <c r="B288" s="57"/>
      <c r="C288" s="58"/>
      <c r="D288" s="59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1"/>
    </row>
  </sheetData>
  <mergeCells count="2">
    <mergeCell ref="B1:Q1"/>
    <mergeCell ref="B2:Q2"/>
  </mergeCells>
  <pageMargins left="0.75" right="0.75" top="1" bottom="1" header="0.5" footer="0.5"/>
  <pageSetup paperSize="5" scale="64" orientation="landscape" r:id="rId1"/>
  <headerFooter>
    <oddHeader>&amp;CPRONOSTICO DE INGRESOS Y PRESUPUESTO DE EGRESOS PARA EL EJERCICIO FISCAL 2025 DEL MUNICIPIO DE MOROLEON, GTO.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2025 CRI AUTORIZADO</vt:lpstr>
      <vt:lpstr>'INGRESOS 2025 CRI AUTORIZADO'!Área_de_impresión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TESORERIA01</dc:creator>
  <cp:lastModifiedBy>TESORERIA01</cp:lastModifiedBy>
  <cp:lastPrinted>2025-02-17T17:28:32Z</cp:lastPrinted>
  <dcterms:created xsi:type="dcterms:W3CDTF">2025-02-17T17:21:55Z</dcterms:created>
  <dcterms:modified xsi:type="dcterms:W3CDTF">2025-02-17T17:29:11Z</dcterms:modified>
</cp:coreProperties>
</file>