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4\4TA TRIMESTRE\"/>
    </mc:Choice>
  </mc:AlternateContent>
  <xr:revisionPtr revIDLastSave="0" documentId="13_ncr:1_{5CE977EC-F924-483C-AB92-DF61C8D8F35D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6" l="1"/>
  <c r="G49" i="6"/>
  <c r="D49" i="6"/>
  <c r="G48" i="6"/>
  <c r="D48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D35" i="6"/>
  <c r="C35" i="6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E16" i="6"/>
  <c r="D16" i="6"/>
  <c r="C16" i="6"/>
  <c r="B16" i="6"/>
  <c r="G15" i="6"/>
  <c r="D15" i="6"/>
  <c r="G14" i="6"/>
  <c r="D14" i="6"/>
  <c r="F13" i="6"/>
  <c r="G13" i="6" s="1"/>
  <c r="D13" i="6"/>
  <c r="G12" i="6"/>
  <c r="D12" i="6"/>
  <c r="G11" i="6"/>
  <c r="D11" i="6"/>
  <c r="G10" i="6"/>
  <c r="D10" i="6"/>
  <c r="G9" i="6"/>
  <c r="D9" i="6"/>
  <c r="B25" i="2"/>
  <c r="F6" i="20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D43" i="9" s="1"/>
  <c r="C44" i="9"/>
  <c r="C43" i="9" s="1"/>
  <c r="B44" i="9"/>
  <c r="F43" i="9"/>
  <c r="E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9" i="9" s="1"/>
  <c r="D11" i="9"/>
  <c r="G11" i="9" s="1"/>
  <c r="F10" i="9"/>
  <c r="F9" i="9" s="1"/>
  <c r="F77" i="9" s="1"/>
  <c r="E10" i="9"/>
  <c r="E9" i="9" s="1"/>
  <c r="E77" i="9" s="1"/>
  <c r="C10" i="9"/>
  <c r="B10" i="9"/>
  <c r="B9" i="9" s="1"/>
  <c r="B77" i="9" s="1"/>
  <c r="C9" i="9"/>
  <c r="C77" i="9" s="1"/>
  <c r="G9" i="8"/>
  <c r="F9" i="8"/>
  <c r="E9" i="8"/>
  <c r="D9" i="8"/>
  <c r="C9" i="8"/>
  <c r="B9" i="8"/>
  <c r="C65" i="8"/>
  <c r="D157" i="7"/>
  <c r="G157" i="7" s="1"/>
  <c r="G156" i="7"/>
  <c r="D156" i="7"/>
  <c r="D155" i="7"/>
  <c r="G155" i="7" s="1"/>
  <c r="G154" i="7"/>
  <c r="D154" i="7"/>
  <c r="D153" i="7"/>
  <c r="G153" i="7" s="1"/>
  <c r="G152" i="7"/>
  <c r="D152" i="7"/>
  <c r="D151" i="7"/>
  <c r="G151" i="7" s="1"/>
  <c r="F150" i="7"/>
  <c r="E150" i="7"/>
  <c r="C150" i="7"/>
  <c r="B150" i="7"/>
  <c r="D149" i="7"/>
  <c r="G149" i="7" s="1"/>
  <c r="G148" i="7"/>
  <c r="D148" i="7"/>
  <c r="D147" i="7"/>
  <c r="G147" i="7" s="1"/>
  <c r="G146" i="7" s="1"/>
  <c r="F146" i="7"/>
  <c r="E146" i="7"/>
  <c r="C146" i="7"/>
  <c r="B146" i="7"/>
  <c r="D145" i="7"/>
  <c r="G145" i="7" s="1"/>
  <c r="G144" i="7"/>
  <c r="D144" i="7"/>
  <c r="D143" i="7"/>
  <c r="G143" i="7" s="1"/>
  <c r="G142" i="7"/>
  <c r="D142" i="7"/>
  <c r="D141" i="7"/>
  <c r="G141" i="7" s="1"/>
  <c r="G140" i="7"/>
  <c r="D140" i="7"/>
  <c r="D139" i="7"/>
  <c r="G138" i="7"/>
  <c r="D138" i="7"/>
  <c r="F137" i="7"/>
  <c r="E137" i="7"/>
  <c r="C137" i="7"/>
  <c r="B137" i="7"/>
  <c r="G136" i="7"/>
  <c r="D136" i="7"/>
  <c r="D135" i="7"/>
  <c r="G134" i="7"/>
  <c r="D134" i="7"/>
  <c r="F133" i="7"/>
  <c r="E133" i="7"/>
  <c r="C133" i="7"/>
  <c r="B133" i="7"/>
  <c r="G132" i="7"/>
  <c r="D132" i="7"/>
  <c r="D131" i="7"/>
  <c r="G131" i="7" s="1"/>
  <c r="G130" i="7"/>
  <c r="D130" i="7"/>
  <c r="D129" i="7"/>
  <c r="G129" i="7" s="1"/>
  <c r="G128" i="7"/>
  <c r="D128" i="7"/>
  <c r="D127" i="7"/>
  <c r="G127" i="7" s="1"/>
  <c r="G126" i="7"/>
  <c r="D126" i="7"/>
  <c r="D125" i="7"/>
  <c r="G124" i="7"/>
  <c r="D124" i="7"/>
  <c r="F123" i="7"/>
  <c r="E123" i="7"/>
  <c r="C123" i="7"/>
  <c r="B123" i="7"/>
  <c r="G122" i="7"/>
  <c r="D122" i="7"/>
  <c r="D121" i="7"/>
  <c r="G121" i="7" s="1"/>
  <c r="G120" i="7"/>
  <c r="D120" i="7"/>
  <c r="D119" i="7"/>
  <c r="G119" i="7" s="1"/>
  <c r="G118" i="7"/>
  <c r="D118" i="7"/>
  <c r="D117" i="7"/>
  <c r="G117" i="7" s="1"/>
  <c r="G116" i="7"/>
  <c r="D116" i="7"/>
  <c r="D115" i="7"/>
  <c r="G114" i="7"/>
  <c r="D114" i="7"/>
  <c r="F113" i="7"/>
  <c r="E113" i="7"/>
  <c r="C113" i="7"/>
  <c r="B113" i="7"/>
  <c r="G112" i="7"/>
  <c r="D112" i="7"/>
  <c r="D111" i="7"/>
  <c r="G111" i="7" s="1"/>
  <c r="G110" i="7"/>
  <c r="D110" i="7"/>
  <c r="D109" i="7"/>
  <c r="G109" i="7" s="1"/>
  <c r="G108" i="7"/>
  <c r="D108" i="7"/>
  <c r="D107" i="7"/>
  <c r="G107" i="7" s="1"/>
  <c r="G106" i="7"/>
  <c r="D106" i="7"/>
  <c r="D105" i="7"/>
  <c r="G104" i="7"/>
  <c r="D104" i="7"/>
  <c r="F103" i="7"/>
  <c r="E103" i="7"/>
  <c r="C103" i="7"/>
  <c r="B103" i="7"/>
  <c r="G102" i="7"/>
  <c r="D102" i="7"/>
  <c r="D101" i="7"/>
  <c r="G101" i="7" s="1"/>
  <c r="G100" i="7"/>
  <c r="D100" i="7"/>
  <c r="D99" i="7"/>
  <c r="G99" i="7" s="1"/>
  <c r="G98" i="7"/>
  <c r="D98" i="7"/>
  <c r="D97" i="7"/>
  <c r="G97" i="7" s="1"/>
  <c r="G96" i="7"/>
  <c r="D96" i="7"/>
  <c r="D95" i="7"/>
  <c r="G94" i="7"/>
  <c r="D94" i="7"/>
  <c r="F93" i="7"/>
  <c r="E93" i="7"/>
  <c r="C93" i="7"/>
  <c r="B93" i="7"/>
  <c r="G92" i="7"/>
  <c r="D92" i="7"/>
  <c r="D91" i="7"/>
  <c r="G91" i="7" s="1"/>
  <c r="G90" i="7"/>
  <c r="D90" i="7"/>
  <c r="D89" i="7"/>
  <c r="G89" i="7" s="1"/>
  <c r="G88" i="7"/>
  <c r="D88" i="7"/>
  <c r="D87" i="7"/>
  <c r="G86" i="7"/>
  <c r="D86" i="7"/>
  <c r="F85" i="7"/>
  <c r="E85" i="7"/>
  <c r="C85" i="7"/>
  <c r="B85" i="7"/>
  <c r="C84" i="7"/>
  <c r="D82" i="7"/>
  <c r="G82" i="7" s="1"/>
  <c r="G81" i="7"/>
  <c r="D81" i="7"/>
  <c r="D80" i="7"/>
  <c r="G80" i="7" s="1"/>
  <c r="G79" i="7"/>
  <c r="D79" i="7"/>
  <c r="D78" i="7"/>
  <c r="G78" i="7" s="1"/>
  <c r="G77" i="7"/>
  <c r="G75" i="7" s="1"/>
  <c r="D77" i="7"/>
  <c r="D76" i="7"/>
  <c r="G76" i="7" s="1"/>
  <c r="F75" i="7"/>
  <c r="E75" i="7"/>
  <c r="C75" i="7"/>
  <c r="B75" i="7"/>
  <c r="D74" i="7"/>
  <c r="G74" i="7" s="1"/>
  <c r="G73" i="7"/>
  <c r="D73" i="7"/>
  <c r="D72" i="7"/>
  <c r="G72" i="7" s="1"/>
  <c r="G71" i="7" s="1"/>
  <c r="F71" i="7"/>
  <c r="E71" i="7"/>
  <c r="D71" i="7"/>
  <c r="C71" i="7"/>
  <c r="B71" i="7"/>
  <c r="D70" i="7"/>
  <c r="G70" i="7" s="1"/>
  <c r="G69" i="7"/>
  <c r="D69" i="7"/>
  <c r="D68" i="7"/>
  <c r="G68" i="7" s="1"/>
  <c r="G67" i="7"/>
  <c r="D67" i="7"/>
  <c r="D66" i="7"/>
  <c r="G66" i="7" s="1"/>
  <c r="G65" i="7"/>
  <c r="D65" i="7"/>
  <c r="D64" i="7"/>
  <c r="G63" i="7"/>
  <c r="D63" i="7"/>
  <c r="F62" i="7"/>
  <c r="E62" i="7"/>
  <c r="C62" i="7"/>
  <c r="B62" i="7"/>
  <c r="G61" i="7"/>
  <c r="D61" i="7"/>
  <c r="D60" i="7"/>
  <c r="G59" i="7"/>
  <c r="D59" i="7"/>
  <c r="F58" i="7"/>
  <c r="E58" i="7"/>
  <c r="C58" i="7"/>
  <c r="B58" i="7"/>
  <c r="G57" i="7"/>
  <c r="D57" i="7"/>
  <c r="D56" i="7"/>
  <c r="G56" i="7" s="1"/>
  <c r="G55" i="7"/>
  <c r="D55" i="7"/>
  <c r="D54" i="7"/>
  <c r="G54" i="7" s="1"/>
  <c r="G53" i="7"/>
  <c r="D53" i="7"/>
  <c r="D52" i="7"/>
  <c r="G52" i="7" s="1"/>
  <c r="G51" i="7"/>
  <c r="D51" i="7"/>
  <c r="D50" i="7"/>
  <c r="G49" i="7"/>
  <c r="D49" i="7"/>
  <c r="F48" i="7"/>
  <c r="E48" i="7"/>
  <c r="C48" i="7"/>
  <c r="B48" i="7"/>
  <c r="G47" i="7"/>
  <c r="D47" i="7"/>
  <c r="D46" i="7"/>
  <c r="G46" i="7" s="1"/>
  <c r="G45" i="7"/>
  <c r="D45" i="7"/>
  <c r="D44" i="7"/>
  <c r="G44" i="7" s="1"/>
  <c r="G43" i="7"/>
  <c r="D43" i="7"/>
  <c r="D42" i="7"/>
  <c r="G42" i="7" s="1"/>
  <c r="G41" i="7"/>
  <c r="D41" i="7"/>
  <c r="D40" i="7"/>
  <c r="G39" i="7"/>
  <c r="D39" i="7"/>
  <c r="F38" i="7"/>
  <c r="E38" i="7"/>
  <c r="C38" i="7"/>
  <c r="B38" i="7"/>
  <c r="G37" i="7"/>
  <c r="D37" i="7"/>
  <c r="D36" i="7"/>
  <c r="G36" i="7" s="1"/>
  <c r="G35" i="7"/>
  <c r="D35" i="7"/>
  <c r="D34" i="7"/>
  <c r="G34" i="7" s="1"/>
  <c r="G33" i="7"/>
  <c r="D33" i="7"/>
  <c r="D32" i="7"/>
  <c r="G32" i="7" s="1"/>
  <c r="G31" i="7"/>
  <c r="D31" i="7"/>
  <c r="D30" i="7"/>
  <c r="D28" i="7" s="1"/>
  <c r="G29" i="7"/>
  <c r="D29" i="7"/>
  <c r="F28" i="7"/>
  <c r="E28" i="7"/>
  <c r="C28" i="7"/>
  <c r="B28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D18" i="7" s="1"/>
  <c r="G19" i="7"/>
  <c r="D19" i="7"/>
  <c r="F18" i="7"/>
  <c r="E18" i="7"/>
  <c r="E9" i="7" s="1"/>
  <c r="C18" i="7"/>
  <c r="B18" i="7"/>
  <c r="G17" i="7"/>
  <c r="D17" i="7"/>
  <c r="D16" i="7"/>
  <c r="G16" i="7" s="1"/>
  <c r="G15" i="7"/>
  <c r="D15" i="7"/>
  <c r="D14" i="7"/>
  <c r="G14" i="7" s="1"/>
  <c r="G13" i="7"/>
  <c r="D13" i="7"/>
  <c r="D12" i="7"/>
  <c r="D10" i="7" s="1"/>
  <c r="G11" i="7"/>
  <c r="D11" i="7"/>
  <c r="F10" i="7"/>
  <c r="E10" i="7"/>
  <c r="C10" i="7"/>
  <c r="C9" i="7" s="1"/>
  <c r="C159" i="7" s="1"/>
  <c r="B10" i="7"/>
  <c r="F16" i="6" l="1"/>
  <c r="G16" i="6" s="1"/>
  <c r="G37" i="9"/>
  <c r="G44" i="9"/>
  <c r="G10" i="9"/>
  <c r="G53" i="9"/>
  <c r="G61" i="9"/>
  <c r="D77" i="9"/>
  <c r="G19" i="9"/>
  <c r="G27" i="9"/>
  <c r="G12" i="9"/>
  <c r="E159" i="7"/>
  <c r="D62" i="7"/>
  <c r="G64" i="7"/>
  <c r="D93" i="7"/>
  <c r="G95" i="7"/>
  <c r="G93" i="7" s="1"/>
  <c r="D113" i="7"/>
  <c r="G115" i="7"/>
  <c r="D133" i="7"/>
  <c r="G135" i="7"/>
  <c r="D85" i="7"/>
  <c r="G87" i="7"/>
  <c r="D137" i="7"/>
  <c r="G139" i="7"/>
  <c r="G137" i="7" s="1"/>
  <c r="D146" i="7"/>
  <c r="F9" i="7"/>
  <c r="G20" i="7"/>
  <c r="G18" i="7" s="1"/>
  <c r="G38" i="7"/>
  <c r="G58" i="7"/>
  <c r="D75" i="7"/>
  <c r="F84" i="7"/>
  <c r="D103" i="7"/>
  <c r="G105" i="7"/>
  <c r="G103" i="7" s="1"/>
  <c r="D123" i="7"/>
  <c r="G125" i="7"/>
  <c r="D150" i="7"/>
  <c r="G48" i="7"/>
  <c r="G85" i="7"/>
  <c r="G30" i="7"/>
  <c r="G28" i="7" s="1"/>
  <c r="D48" i="7"/>
  <c r="G50" i="7"/>
  <c r="E84" i="7"/>
  <c r="G123" i="7"/>
  <c r="G150" i="7"/>
  <c r="B9" i="7"/>
  <c r="B159" i="7" s="1"/>
  <c r="G12" i="7"/>
  <c r="G10" i="7" s="1"/>
  <c r="D38" i="7"/>
  <c r="D9" i="7" s="1"/>
  <c r="G40" i="7"/>
  <c r="D58" i="7"/>
  <c r="G60" i="7"/>
  <c r="G62" i="7"/>
  <c r="B84" i="7"/>
  <c r="G113" i="7"/>
  <c r="G133" i="7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D24" i="10" s="1"/>
  <c r="F24" i="10"/>
  <c r="E24" i="10"/>
  <c r="C24" i="10"/>
  <c r="B24" i="10"/>
  <c r="D23" i="10"/>
  <c r="F21" i="10"/>
  <c r="E21" i="10"/>
  <c r="C21" i="10"/>
  <c r="B21" i="10"/>
  <c r="G19" i="10"/>
  <c r="D19" i="10"/>
  <c r="D18" i="10"/>
  <c r="D16" i="10" s="1"/>
  <c r="G17" i="10"/>
  <c r="D17" i="10"/>
  <c r="F16" i="10"/>
  <c r="E16" i="10"/>
  <c r="C16" i="10"/>
  <c r="B16" i="10"/>
  <c r="G15" i="10"/>
  <c r="D15" i="10"/>
  <c r="D14" i="10"/>
  <c r="D12" i="10" s="1"/>
  <c r="D9" i="10" s="1"/>
  <c r="G13" i="10"/>
  <c r="D13" i="10"/>
  <c r="F12" i="10"/>
  <c r="F9" i="10" s="1"/>
  <c r="E12" i="10"/>
  <c r="E9" i="10" s="1"/>
  <c r="E33" i="10" s="1"/>
  <c r="C12" i="10"/>
  <c r="B12" i="10"/>
  <c r="B9" i="10" s="1"/>
  <c r="G11" i="10"/>
  <c r="D11" i="10"/>
  <c r="C9" i="10"/>
  <c r="C33" i="10" s="1"/>
  <c r="G68" i="6"/>
  <c r="G67" i="6" s="1"/>
  <c r="D68" i="6"/>
  <c r="D67" i="6" s="1"/>
  <c r="F67" i="6"/>
  <c r="E67" i="6"/>
  <c r="C67" i="6"/>
  <c r="B67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D54" i="6" s="1"/>
  <c r="G55" i="6"/>
  <c r="D55" i="6"/>
  <c r="F54" i="6"/>
  <c r="E54" i="6"/>
  <c r="C54" i="6"/>
  <c r="B54" i="6"/>
  <c r="G53" i="6"/>
  <c r="D53" i="6"/>
  <c r="G52" i="6"/>
  <c r="D52" i="6"/>
  <c r="G51" i="6"/>
  <c r="D51" i="6"/>
  <c r="G50" i="6"/>
  <c r="D50" i="6"/>
  <c r="G47" i="6"/>
  <c r="D47" i="6"/>
  <c r="G46" i="6"/>
  <c r="D46" i="6"/>
  <c r="F45" i="6"/>
  <c r="E45" i="6"/>
  <c r="E65" i="6" s="1"/>
  <c r="D45" i="6"/>
  <c r="C45" i="6"/>
  <c r="C65" i="6" s="1"/>
  <c r="B45" i="6"/>
  <c r="C41" i="6"/>
  <c r="B41" i="6"/>
  <c r="B9" i="2"/>
  <c r="B20" i="19"/>
  <c r="B19" i="19"/>
  <c r="G18" i="19"/>
  <c r="F18" i="19"/>
  <c r="E18" i="19"/>
  <c r="D18" i="19"/>
  <c r="C18" i="19"/>
  <c r="F41" i="6" l="1"/>
  <c r="G45" i="6"/>
  <c r="B65" i="6"/>
  <c r="B70" i="6" s="1"/>
  <c r="E41" i="6"/>
  <c r="E70" i="6" s="1"/>
  <c r="E79" i="6" s="1"/>
  <c r="C70" i="6"/>
  <c r="D41" i="6"/>
  <c r="B33" i="10"/>
  <c r="F33" i="10"/>
  <c r="G9" i="9"/>
  <c r="G43" i="9"/>
  <c r="G9" i="7"/>
  <c r="D84" i="7"/>
  <c r="D159" i="7" s="1"/>
  <c r="G84" i="7"/>
  <c r="F159" i="7"/>
  <c r="F65" i="6"/>
  <c r="G16" i="10"/>
  <c r="D21" i="10"/>
  <c r="D33" i="10" s="1"/>
  <c r="D28" i="10"/>
  <c r="G14" i="10"/>
  <c r="G12" i="10" s="1"/>
  <c r="G9" i="10" s="1"/>
  <c r="G18" i="10"/>
  <c r="G23" i="10"/>
  <c r="G25" i="10"/>
  <c r="G24" i="10" s="1"/>
  <c r="G21" i="10" s="1"/>
  <c r="G65" i="6"/>
  <c r="D65" i="6"/>
  <c r="G54" i="6"/>
  <c r="G41" i="6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E29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E6" i="20"/>
  <c r="D6" i="20"/>
  <c r="D30" i="20" s="1"/>
  <c r="C6" i="20"/>
  <c r="B6" i="20"/>
  <c r="A2" i="20"/>
  <c r="G7" i="19"/>
  <c r="G29" i="19" s="1"/>
  <c r="F7" i="19"/>
  <c r="F29" i="19" s="1"/>
  <c r="E7" i="19"/>
  <c r="D7" i="19"/>
  <c r="D29" i="19" s="1"/>
  <c r="C7" i="19"/>
  <c r="C29" i="19" s="1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F70" i="6" l="1"/>
  <c r="H70" i="6" s="1"/>
  <c r="D70" i="6"/>
  <c r="G33" i="10"/>
  <c r="G77" i="9"/>
  <c r="G159" i="7"/>
  <c r="G70" i="6"/>
  <c r="G28" i="22"/>
  <c r="E28" i="22"/>
  <c r="C30" i="20"/>
  <c r="E30" i="20"/>
  <c r="B30" i="20"/>
  <c r="F30" i="20"/>
  <c r="B31" i="16"/>
  <c r="B29" i="19"/>
  <c r="C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55" i="8"/>
  <c r="D55" i="8"/>
  <c r="E55" i="8"/>
  <c r="F55" i="8"/>
  <c r="G55" i="8"/>
  <c r="B55" i="8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7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E65" i="8" l="1"/>
  <c r="F65" i="8"/>
  <c r="E79" i="2"/>
  <c r="E81" i="2" s="1"/>
  <c r="F81" i="2"/>
  <c r="K20" i="4"/>
  <c r="E20" i="4"/>
  <c r="I20" i="4"/>
  <c r="B65" i="8"/>
  <c r="D65" i="8"/>
  <c r="G65" i="8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B38" i="2" l="1"/>
  <c r="C31" i="2"/>
  <c r="B31" i="2"/>
  <c r="C25" i="2"/>
  <c r="C17" i="2"/>
  <c r="B17" i="2"/>
  <c r="B47" i="2" s="1"/>
  <c r="C9" i="2"/>
  <c r="B62" i="2" l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<sst xmlns="http://schemas.openxmlformats.org/spreadsheetml/2006/main" count="1070" uniqueCount="643">
  <si>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</si>
  <si>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</si>
  <si>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</si>
  <si>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</si>
  <si>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</si>
  <si>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</si>
  <si>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</si>
  <si>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</si>
  <si>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</si>
  <si>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</si>
  <si>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</si>
  <si>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</si>
  <si>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</si>
  <si>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</si>
  <si>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</si>
  <si>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</si>
  <si>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</si>
  <si>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</si>
  <si>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</si>
  <si>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</si>
  <si>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</si>
  <si>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</si>
  <si>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</si>
  <si>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</si>
  <si>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</si>
  <si>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</si>
  <si>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</si>
  <si>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</si>
  <si>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</si>
  <si>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</si>
  <si>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</si>
  <si>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</si>
  <si>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</si>
  <si>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</si>
  <si>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</si>
  <si>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</si>
  <si>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</si>
  <si>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</si>
  <si>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</si>
  <si>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</si>
  <si>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</si>
  <si>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</si>
  <si>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</si>
  <si>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</si>
  <si>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</si>
  <si>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</si>
  <si>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</si>
  <si>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</si>
  <si>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</si>
  <si>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</si>
  <si>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</si>
  <si>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</si>
  <si>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</si>
  <si>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</si>
  <si>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</si>
  <si>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</si>
  <si>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</si>
  <si>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</si>
  <si>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</si>
  <si>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</si>
  <si>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</si>
  <si>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</si>
  <si>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</si>
  <si>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</si>
  <si>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</si>
  <si>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</si>
  <si>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</si>
  <si>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</si>
  <si>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</si>
  <si>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</si>
  <si>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</si>
  <si>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</si>
  <si>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</si>
  <si>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</si>
  <si>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</si>
  <si>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</si>
  <si>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</si>
  <si>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</si>
  <si>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</si>
  <si>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</si>
  <si>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</si>
  <si>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</si>
  <si>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</si>
  <si>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</si>
  <si>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</si>
  <si>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</si>
  <si>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</si>
  <si>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</si>
  <si>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</si>
  <si>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</si>
  <si>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</si>
  <si>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</si>
  <si>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</si>
  <si>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</si>
  <si>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</si>
  <si>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</si>
  <si>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</si>
  <si>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</si>
  <si>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</si>
  <si>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</si>
  <si>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</si>
  <si>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</si>
  <si>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</si>
  <si>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</si>
  <si>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</si>
  <si>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</si>
  <si>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</si>
  <si>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</si>
  <si>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</si>
  <si>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</si>
  <si>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</si>
  <si>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</si>
  <si>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</si>
  <si>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</si>
  <si>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</si>
  <si>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</si>
  <si>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</si>
  <si>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</si>
  <si>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</si>
  <si>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</si>
  <si>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</si>
  <si>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</si>
  <si>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</si>
  <si>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</si>
  <si>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</si>
  <si>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</si>
  <si>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</si>
  <si>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</si>
  <si>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</si>
  <si>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</si>
  <si>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</si>
  <si>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</si>
  <si>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</si>
  <si>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</si>
  <si>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</si>
  <si>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</si>
  <si>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</si>
  <si>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</si>
  <si>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</si>
  <si>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</si>
  <si>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</si>
  <si>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</si>
  <si>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</si>
  <si>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</si>
  <si>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</si>
  <si>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</si>
  <si>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</si>
  <si>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</si>
  <si>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</si>
  <si>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</si>
  <si>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</si>
  <si>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</si>
  <si>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</si>
  <si>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</si>
  <si>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</si>
  <si>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</si>
  <si>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</si>
  <si>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</si>
  <si>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</si>
  <si>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</si>
  <si>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</si>
  <si>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</si>
  <si>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</si>
  <si>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</si>
  <si>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</si>
  <si>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</si>
  <si>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</si>
  <si>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</si>
  <si>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</si>
  <si>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</si>
  <si>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</si>
  <si>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</si>
  <si>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</si>
  <si>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</si>
  <si>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</si>
  <si>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</si>
  <si>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</si>
  <si>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</si>
  <si>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</si>
  <si>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</si>
  <si>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</si>
  <si>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</si>
  <si>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</si>
  <si>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</si>
  <si>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</si>
  <si>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</si>
  <si>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</si>
  <si>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</si>
  <si>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</si>
  <si>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</si>
  <si>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</si>
  <si>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</si>
  <si>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</si>
  <si>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</si>
  <si>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</si>
  <si>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</si>
  <si>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</si>
  <si>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</si>
  <si>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</si>
  <si>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</si>
  <si>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</si>
  <si>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</si>
  <si>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</si>
  <si>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</si>
  <si>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</si>
  <si>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</si>
  <si>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</si>
  <si>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</si>
  <si>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</si>
  <si>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</si>
  <si>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</si>
  <si>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</si>
  <si>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</si>
  <si>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</si>
  <si>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</si>
  <si>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</si>
  <si>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</si>
  <si>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</si>
  <si>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</si>
  <si>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</si>
  <si>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</si>
  <si>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</si>
  <si>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</si>
  <si>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</si>
  <si>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</si>
  <si>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</si>
  <si>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</si>
  <si>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</si>
  <si>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</si>
  <si>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</si>
  <si>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</si>
  <si>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</si>
  <si>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</si>
  <si>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</si>
  <si>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</si>
  <si>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</si>
  <si>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</si>
  <si>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</si>
  <si>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</si>
  <si>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</si>
  <si>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</si>
  <si>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</si>
  <si>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</si>
  <si>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</si>
  <si>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</si>
  <si>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</si>
  <si>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</si>
  <si>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</si>
  <si>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</si>
  <si>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</si>
  <si>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</si>
  <si>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</si>
  <si>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</si>
  <si>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</si>
  <si>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</si>
  <si>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</si>
  <si>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</si>
  <si>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</si>
  <si>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</si>
  <si>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</si>
  <si>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</si>
  <si>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</si>
  <si>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</si>
  <si>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</si>
  <si>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</si>
  <si>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</si>
  <si>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</si>
  <si>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</si>
  <si>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</si>
  <si>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</si>
  <si>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</si>
  <si>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</si>
  <si>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</si>
  <si>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</si>
  <si>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</si>
  <si>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</si>
  <si>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</si>
  <si>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</si>
  <si>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</si>
  <si>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</si>
  <si>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</si>
  <si>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</si>
  <si>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</si>
  <si>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</si>
  <si>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</si>
  <si>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</si>
  <si>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</si>
  <si>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</si>
  <si>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</si>
  <si>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</si>
  <si>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</si>
  <si>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</si>
  <si>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</si>
  <si>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</si>
  <si>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</si>
  <si>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</si>
  <si>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</si>
  <si>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</si>
  <si>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</si>
  <si>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</si>
  <si>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</si>
  <si>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</si>
  <si>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</si>
  <si>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</si>
  <si>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</si>
  <si>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</si>
  <si>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</si>
  <si>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</si>
  <si>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</si>
  <si>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</si>
  <si>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</si>
  <si>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</si>
  <si>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</si>
  <si>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</si>
  <si>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</si>
  <si>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</si>
  <si>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</si>
  <si>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</si>
  <si>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</si>
  <si>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</si>
  <si>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</si>
  <si>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</si>
  <si>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</si>
  <si>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</si>
  <si>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</si>
  <si>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</si>
  <si>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</si>
  <si>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</si>
  <si>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</si>
  <si>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</si>
  <si>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</si>
  <si>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</si>
  <si>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</si>
  <si>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</si>
  <si>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</si>
  <si>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</si>
  <si>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</si>
  <si>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</si>
  <si>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</si>
  <si>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</si>
  <si>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</si>
  <si>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</si>
  <si>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</si>
  <si>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</si>
  <si>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</si>
  <si>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</si>
  <si>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</si>
  <si>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</si>
  <si>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</si>
  <si>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</si>
  <si>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</si>
  <si>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</si>
  <si>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</si>
  <si>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</si>
  <si>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</si>
  <si>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</si>
  <si>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</si>
  <si>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</si>
  <si>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</si>
  <si>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</si>
  <si>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</si>
  <si>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</si>
  <si>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</si>
  <si>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</si>
  <si>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</si>
  <si>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</si>
  <si>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</si>
  <si>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</si>
  <si>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</si>
  <si>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</si>
  <si>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</si>
  <si>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</si>
  <si>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</si>
  <si>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</si>
  <si>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</si>
  <si>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</si>
  <si>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</si>
  <si>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</si>
  <si>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</si>
  <si>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</si>
  <si>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</si>
  <si>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</si>
  <si>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</si>
  <si>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</si>
  <si>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</si>
  <si>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</si>
  <si>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</si>
  <si>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</si>
  <si>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</si>
  <si>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</si>
  <si>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</si>
  <si>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</si>
  <si>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</si>
  <si>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</si>
  <si>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</si>
  <si>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</si>
  <si>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</si>
  <si>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</si>
  <si>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</si>
  <si>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</si>
  <si>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</si>
  <si>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</si>
  <si>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</si>
  <si>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</si>
  <si>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</si>
  <si>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</si>
  <si>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</si>
  <si>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</si>
  <si>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</si>
  <si>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</si>
  <si>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</si>
  <si>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</si>
  <si>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</si>
  <si>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</si>
  <si>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</si>
  <si>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</si>
  <si>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</si>
  <si>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</si>
  <si>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</si>
  <si>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</si>
  <si>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</si>
  <si>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</si>
  <si>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</si>
  <si>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</si>
  <si>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</si>
  <si>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</si>
  <si>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</si>
  <si>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</si>
  <si>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</si>
  <si>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</si>
  <si>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</si>
  <si>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</si>
  <si>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</si>
  <si>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</si>
  <si>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</si>
  <si>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</si>
  <si>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</si>
  <si>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</si>
  <si>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</si>
  <si>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</si>
  <si>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</si>
  <si>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</si>
  <si>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</si>
  <si>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</si>
  <si>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</si>
  <si>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</si>
  <si>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</si>
  <si>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</si>
  <si>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</si>
  <si>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</si>
  <si>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</si>
  <si>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</si>
  <si>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</si>
  <si>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</si>
  <si>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</si>
  <si>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</si>
  <si>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</si>
  <si>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</si>
  <si>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</si>
  <si>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</si>
  <si>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</si>
  <si>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</si>
  <si>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</si>
  <si>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</si>
  <si>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</si>
  <si>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</si>
  <si>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</si>
  <si>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</si>
  <si>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</si>
  <si>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</si>
  <si>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</si>
  <si>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</si>
  <si>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</si>
  <si>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</si>
  <si>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</si>
  <si>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</si>
  <si>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</si>
  <si>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</si>
  <si>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</si>
  <si>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</si>
  <si>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</si>
  <si>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</si>
  <si>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</si>
  <si>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</si>
  <si>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</si>
  <si>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</si>
  <si>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</si>
  <si>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</si>
  <si>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</si>
  <si>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</si>
  <si>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</si>
  <si>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</si>
  <si>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</si>
  <si>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</si>
  <si>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</si>
  <si>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</si>
  <si>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</si>
  <si>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</si>
  <si>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</si>
  <si>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</si>
  <si>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</si>
  <si>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</si>
  <si>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</si>
  <si>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</si>
  <si>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</si>
  <si>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</si>
  <si>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</si>
  <si>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</si>
  <si>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</si>
  <si>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</si>
  <si>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</si>
  <si>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</si>
  <si>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</si>
  <si>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</si>
  <si>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</si>
  <si>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</si>
  <si>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</si>
  <si>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</si>
  <si>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</si>
  <si>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</si>
  <si>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</si>
  <si>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</si>
  <si>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</si>
  <si>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</si>
  <si>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</si>
  <si>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</si>
  <si>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</si>
  <si>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</si>
  <si>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</si>
  <si>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</si>
  <si>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</si>
  <si>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</si>
  <si>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</si>
  <si>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</si>
  <si>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</si>
  <si>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</si>
  <si>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</si>
  <si>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</si>
  <si>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</si>
  <si>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</si>
  <si>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</si>
  <si>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</si>
  <si>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</si>
  <si>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</si>
  <si>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</si>
  <si>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</si>
  <si>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</si>
  <si>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</si>
  <si>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</si>
  <si>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</si>
  <si>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</si>
  <si>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</si>
  <si>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</si>
  <si>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</si>
  <si>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</si>
  <si>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</si>
  <si>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</si>
  <si>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</si>
  <si>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</si>
  <si>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</si>
  <si>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</si>
  <si>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</si>
  <si>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</si>
  <si>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</si>
  <si>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</si>
  <si>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</si>
  <si>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</si>
  <si>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</si>
  <si>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</si>
  <si>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</si>
  <si>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</si>
  <si>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</si>
  <si>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</si>
  <si>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</si>
  <si>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</si>
  <si>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</si>
  <si>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</si>
  <si>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</si>
  <si>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</si>
  <si>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</si>
  <si>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</si>
  <si>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MOROLEON GUANAJUATO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</si>
  <si>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(2024)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</si>
  <si>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(2023)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</si>
  <si>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(2022)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</si>
  <si>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(2021)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</si>
  <si>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(2020)</t>
    </r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</si>
  <si>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(2019)</t>
    </r>
  </si>
  <si>
    <t xml:space="preserve"> 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</si>
  <si>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(2021</t>
    </r>
  </si>
  <si>
    <t>Prestaciones laborales</t>
  </si>
  <si>
    <t>Beneficiario definitivo</t>
  </si>
  <si>
    <t>31111M200010100 PRESIDENCIA MUNICIPAL</t>
  </si>
  <si>
    <t>31111M200010200 UNIDAD DE ACCESO A LA INFORMACION</t>
  </si>
  <si>
    <t>31111M200010300 COMUNICACIÓN SOCIAL</t>
  </si>
  <si>
    <t>31111M200010400 PROCURADURIA AUXILIAR</t>
  </si>
  <si>
    <t>31111M200020000 SINDICATURA</t>
  </si>
  <si>
    <t>31111M200030000 REGIDORES</t>
  </si>
  <si>
    <t>31111M200040000 DELEGADOS</t>
  </si>
  <si>
    <t>31111M200050100 SECRETARIA DEL H. AYUNTAMIENTO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</si>
  <si>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</si>
  <si>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</si>
  <si>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</si>
  <si>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</si>
  <si>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</si>
  <si>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</si>
  <si>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PREDIAL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</si>
  <si>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</si>
  <si>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</si>
  <si>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</si>
  <si>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</si>
  <si>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</si>
  <si>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</si>
  <si>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PUBLICAS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</si>
  <si>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</si>
  <si>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</si>
  <si>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</si>
  <si>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</si>
  <si>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</si>
  <si>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</si>
  <si>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</si>
  <si>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</si>
  <si>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31111M200130200 UNIVERSIDAD VIRTUAL</t>
  </si>
  <si>
    <t>31111M200140000 DIR DES URBANO ORD TERRI Y MEDIO AMBIENT</t>
  </si>
  <si>
    <t>Valuaciones Actuariales del Norte, S. C.</t>
  </si>
  <si>
    <t>TOTAL</t>
  </si>
  <si>
    <t>-</t>
  </si>
  <si>
    <t>NA</t>
  </si>
  <si>
    <t>31111M200010500 ANTENCION CIUDADANA</t>
  </si>
  <si>
    <t>31111M200130100 DIRECCION DE EDUCACION Y DEPORTES</t>
  </si>
  <si>
    <t>31111M200150000 DIRECCION DE DESARROLLO ECONOMICO Y TUR.</t>
  </si>
  <si>
    <t>31111M200160000 DIRECCION DE MEDIO AMBIENTE</t>
  </si>
  <si>
    <t>31111M200170000 DIRECCION DE TURISMO</t>
  </si>
  <si>
    <t>31111M200180000 DIRECCION DE RECURSOS HUMANOS</t>
  </si>
  <si>
    <t>31111M200190000 DIRECCION DE DEPORTES</t>
  </si>
  <si>
    <t>31111M200200100 EDUCACION</t>
  </si>
  <si>
    <t>31111M200200200 UNIVERSIDAD VIRTUAL</t>
  </si>
  <si>
    <t>31111M200210000 DIRECCION DESARROLLO URBANO Y SUSTENTABL</t>
  </si>
  <si>
    <t>31111M200220000 DIRECCION DE DESARROLLO ECONOMICO</t>
  </si>
  <si>
    <t>31111M200230000 DIRECCION DE DERECHOS HUMANOS</t>
  </si>
  <si>
    <t>31111M200240000 DIRECCION DE ATENCION A MIGRANTES</t>
  </si>
  <si>
    <t>al 31 de Diciembre de 2023 y al 31 de Diciembre de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</si>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</sst>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,##0.00_ ;[Red]\-#,##0.00\ "/>
    <numFmt numFmtId="166" formatCode="#,##0_ ;\-#,##0\ "/>
    <numFmt numFmtId="167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2"/>
      <color theme="1"/>
      <name val="Tahoma"/>
      <family val="2"/>
    </font>
    <font>
      <sz val="12"/>
      <color theme="1"/>
      <name val="Tahoma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rgb="FF969696"/>
      </left>
      <right style="medium">
        <color rgb="FF969696"/>
      </right>
      <top/>
      <bottom/>
      <diagonal/>
    </border>
    <border>
      <left/>
      <right style="medium">
        <color rgb="FF969696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1" fillId="0" borderId="18" xfId="0" applyNumberFormat="1" applyFont="1" applyBorder="1" applyAlignment="1">
      <alignment horizontal="right" vertical="center" wrapText="1"/>
    </xf>
    <xf numFmtId="4" fontId="0" fillId="0" borderId="0" xfId="0" applyNumberFormat="1"/>
    <xf numFmtId="165" fontId="22" fillId="0" borderId="18" xfId="0" applyNumberFormat="1" applyFont="1" applyBorder="1" applyAlignment="1" applyProtection="1">
      <alignment horizontal="right" vertical="center" wrapText="1"/>
      <protection locked="0"/>
    </xf>
    <xf numFmtId="4" fontId="24" fillId="0" borderId="14" xfId="5" applyNumberFormat="1" applyFont="1" applyBorder="1" applyAlignment="1" applyProtection="1">
      <alignment vertical="center"/>
      <protection locked="0"/>
    </xf>
    <xf numFmtId="4" fontId="25" fillId="0" borderId="14" xfId="0" applyNumberFormat="1" applyFont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6" fontId="2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Protection="1"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2" fillId="0" borderId="14" xfId="8" applyNumberFormat="1" applyFont="1" applyFill="1" applyBorder="1" applyAlignment="1" applyProtection="1">
      <alignment vertical="center"/>
      <protection locked="0"/>
    </xf>
    <xf numFmtId="3" fontId="0" fillId="2" borderId="16" xfId="8" applyNumberFormat="1" applyFont="1" applyFill="1" applyBorder="1" applyAlignment="1">
      <alignment vertical="center"/>
    </xf>
    <xf numFmtId="3" fontId="0" fillId="0" borderId="14" xfId="8" applyNumberFormat="1" applyFont="1" applyFill="1" applyBorder="1" applyAlignment="1">
      <alignment vertical="center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166" fontId="0" fillId="0" borderId="14" xfId="9" applyNumberFormat="1" applyFont="1" applyFill="1" applyBorder="1" applyAlignment="1" applyProtection="1">
      <alignment vertical="center"/>
      <protection locked="0"/>
    </xf>
    <xf numFmtId="166" fontId="0" fillId="0" borderId="14" xfId="9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167" fontId="0" fillId="0" borderId="14" xfId="0" applyNumberForma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right" vertical="top"/>
      <protection locked="0"/>
    </xf>
    <xf numFmtId="3" fontId="0" fillId="0" borderId="7" xfId="0" applyNumberFormat="1" applyBorder="1" applyAlignment="1" applyProtection="1">
      <alignment horizontal="right" vertical="top"/>
      <protection locked="0"/>
    </xf>
    <xf numFmtId="3" fontId="2" fillId="0" borderId="7" xfId="0" applyNumberFormat="1" applyFont="1" applyBorder="1" applyAlignment="1" applyProtection="1">
      <alignment horizontal="right" vertical="center"/>
      <protection locked="0"/>
    </xf>
    <xf numFmtId="3" fontId="0" fillId="0" borderId="7" xfId="0" applyNumberFormat="1" applyBorder="1" applyAlignment="1" applyProtection="1">
      <alignment horizontal="right" vertical="center"/>
      <protection locked="0"/>
    </xf>
    <xf numFmtId="10" fontId="0" fillId="0" borderId="7" xfId="4" applyNumberFormat="1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right"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4" fontId="0" fillId="0" borderId="7" xfId="0" applyNumberFormat="1" applyBorder="1"/>
    <xf numFmtId="0" fontId="0" fillId="0" borderId="7" xfId="0" applyBorder="1" applyAlignment="1">
      <alignment horizontal="center"/>
    </xf>
    <xf numFmtId="10" fontId="0" fillId="0" borderId="7" xfId="4" applyNumberFormat="1" applyFont="1" applyBorder="1" applyAlignment="1">
      <alignment horizontal="center"/>
    </xf>
    <xf numFmtId="0" fontId="0" fillId="0" borderId="9" xfId="0" applyBorder="1"/>
    <xf numFmtId="0" fontId="0" fillId="0" borderId="13" xfId="0" applyBorder="1"/>
    <xf numFmtId="10" fontId="0" fillId="0" borderId="14" xfId="0" applyNumberFormat="1" applyBorder="1"/>
    <xf numFmtId="4" fontId="26" fillId="0" borderId="19" xfId="0" applyNumberFormat="1" applyFont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166" fontId="2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166" fontId="1" fillId="3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>
      <alignment vertical="center"/>
    </xf>
    <xf numFmtId="166" fontId="2" fillId="0" borderId="13" xfId="1" applyNumberFormat="1" applyFont="1" applyFill="1" applyBorder="1" applyAlignment="1" applyProtection="1">
      <alignment vertical="center"/>
      <protection locked="0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4" xfId="1" applyNumberFormat="1" applyFont="1" applyFill="1" applyBorder="1" applyAlignment="1" applyProtection="1">
      <alignment vertical="center"/>
      <protection locked="0"/>
    </xf>
    <xf numFmtId="166" fontId="2" fillId="0" borderId="6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2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 wrapText="1"/>
      <protection locked="0"/>
    </xf>
    <xf numFmtId="166" fontId="0" fillId="0" borderId="8" xfId="1" applyNumberFormat="1" applyFont="1" applyFill="1" applyBorder="1" applyAlignment="1">
      <alignment vertical="center"/>
    </xf>
    <xf numFmtId="166" fontId="2" fillId="0" borderId="8" xfId="1" applyNumberFormat="1" applyFont="1" applyFill="1" applyBorder="1" applyAlignment="1" applyProtection="1">
      <alignment horizontal="right"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>
      <alignment horizontal="right" vertical="center"/>
    </xf>
    <xf numFmtId="3" fontId="0" fillId="0" borderId="0" xfId="0" applyNumberFormat="1"/>
    <xf numFmtId="3" fontId="1" fillId="0" borderId="22" xfId="11" applyNumberFormat="1" applyFont="1" applyFill="1" applyBorder="1" applyAlignment="1" applyProtection="1">
      <alignment horizontal="right" vertical="center"/>
      <protection locked="0"/>
    </xf>
    <xf numFmtId="166" fontId="2" fillId="0" borderId="22" xfId="11" applyNumberFormat="1" applyFont="1" applyFill="1" applyBorder="1" applyAlignment="1" applyProtection="1">
      <alignment horizontal="right" vertical="center"/>
      <protection locked="0"/>
    </xf>
    <xf numFmtId="3" fontId="1" fillId="0" borderId="22" xfId="11" applyNumberFormat="1" applyFont="1" applyFill="1" applyBorder="1" applyProtection="1">
      <protection locked="0"/>
    </xf>
    <xf numFmtId="3" fontId="2" fillId="0" borderId="22" xfId="11" applyNumberFormat="1" applyFont="1" applyFill="1" applyBorder="1" applyAlignment="1" applyProtection="1">
      <alignment vertical="center"/>
      <protection locked="0"/>
    </xf>
    <xf numFmtId="3" fontId="1" fillId="0" borderId="22" xfId="1" applyNumberFormat="1" applyFont="1" applyFill="1" applyBorder="1" applyAlignment="1" applyProtection="1">
      <alignment vertical="center"/>
      <protection locked="0"/>
    </xf>
    <xf numFmtId="3" fontId="0" fillId="0" borderId="22" xfId="1" applyNumberFormat="1" applyFont="1" applyFill="1" applyBorder="1" applyAlignment="1" applyProtection="1">
      <alignment vertical="center"/>
      <protection locked="0"/>
    </xf>
    <xf numFmtId="3" fontId="1" fillId="3" borderId="22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7" fillId="0" borderId="19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2">
    <cellStyle name="Millares" xfId="1" builtinId="3"/>
    <cellStyle name="Millares 2" xfId="6" xr:uid="{561A9CF7-7268-4023-815D-37394A60B126}"/>
    <cellStyle name="Millares 3" xfId="8" xr:uid="{39EB7A4E-8DEE-4F77-BD42-AFB70C7D4BF0}"/>
    <cellStyle name="Millares 4" xfId="9" xr:uid="{3CD0C498-E31E-4B4D-BC03-82B7DE801A86}"/>
    <cellStyle name="Millares 5" xfId="10" xr:uid="{7EC8028E-8AA1-4B0D-A367-E5C5D9DC395B}"/>
    <cellStyle name="Millares 6" xfId="11" xr:uid="{D48FFFDC-8B02-4C9C-B1ED-2003FEAFE3C4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DCB987F2-7AE3-4E33-8C20-EFE9936BDC23}"/>
    <cellStyle name="Normal 3" xfId="5" xr:uid="{75EF1D57-013C-45D3-8732-437B1008604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D87" sqref="D8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23" t="s">
        <v>0</v>
      </c>
      <c r="B1" s="224"/>
      <c r="C1" s="224"/>
      <c r="D1" s="224"/>
      <c r="E1" s="224"/>
      <c r="F1" s="225"/>
    </row>
    <row r="2" spans="1:6" ht="15" customHeight="1" x14ac:dyDescent="0.25">
      <c r="A2" s="106" t="s">
        <v>581</v>
      </c>
      <c r="B2" s="107"/>
      <c r="C2" s="107"/>
      <c r="D2" s="107"/>
      <c r="E2" s="107"/>
      <c r="F2" s="10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226" t="s">
        <v>641</v>
      </c>
      <c r="B4" s="227"/>
      <c r="C4" s="227"/>
      <c r="D4" s="227"/>
      <c r="E4" s="227"/>
      <c r="F4" s="228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575</v>
      </c>
      <c r="C6" s="1" t="s">
        <v>576</v>
      </c>
      <c r="D6" s="41" t="s">
        <v>4</v>
      </c>
      <c r="E6" s="40" t="s">
        <v>575</v>
      </c>
      <c r="F6" s="1" t="s">
        <v>576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64">
        <f>SUM(B10:B16)</f>
        <v>40176170.329999998</v>
      </c>
      <c r="C9" s="46">
        <f>SUM(C10:C16)</f>
        <v>75600076.920000002</v>
      </c>
      <c r="D9" s="45" t="s">
        <v>10</v>
      </c>
      <c r="E9" s="46">
        <f>SUM(E10:E18)</f>
        <v>31581157.870000001</v>
      </c>
      <c r="F9" s="46">
        <f>SUM(F10:F18)</f>
        <v>39710915.420000002</v>
      </c>
    </row>
    <row r="10" spans="1:6" x14ac:dyDescent="0.25">
      <c r="A10" s="47" t="s">
        <v>11</v>
      </c>
      <c r="B10" s="193">
        <v>0</v>
      </c>
      <c r="C10" s="46">
        <v>0</v>
      </c>
      <c r="D10" s="47" t="s">
        <v>12</v>
      </c>
      <c r="E10" s="216">
        <v>7856120.4100000001</v>
      </c>
      <c r="F10" s="46">
        <v>7702976.25</v>
      </c>
    </row>
    <row r="11" spans="1:6" x14ac:dyDescent="0.25">
      <c r="A11" s="47" t="s">
        <v>13</v>
      </c>
      <c r="B11" s="216">
        <v>39846613.68</v>
      </c>
      <c r="C11" s="46">
        <v>72552677.980000004</v>
      </c>
      <c r="D11" s="47" t="s">
        <v>14</v>
      </c>
      <c r="E11" s="216">
        <v>2769398.85</v>
      </c>
      <c r="F11" s="46">
        <v>3966938.16</v>
      </c>
    </row>
    <row r="12" spans="1:6" x14ac:dyDescent="0.25">
      <c r="A12" s="47" t="s">
        <v>15</v>
      </c>
      <c r="B12" s="216">
        <v>0</v>
      </c>
      <c r="C12" s="46">
        <v>0</v>
      </c>
      <c r="D12" s="47" t="s">
        <v>16</v>
      </c>
      <c r="E12" s="216">
        <v>2748559.59</v>
      </c>
      <c r="F12" s="46">
        <v>8085654.7800000003</v>
      </c>
    </row>
    <row r="13" spans="1:6" x14ac:dyDescent="0.25">
      <c r="A13" s="47" t="s">
        <v>17</v>
      </c>
      <c r="B13" s="216">
        <v>329556.65000000002</v>
      </c>
      <c r="C13" s="46">
        <v>3047398.94</v>
      </c>
      <c r="D13" s="47" t="s">
        <v>18</v>
      </c>
      <c r="E13" s="216">
        <v>0</v>
      </c>
      <c r="F13" s="46">
        <v>0</v>
      </c>
    </row>
    <row r="14" spans="1:6" x14ac:dyDescent="0.25">
      <c r="A14" s="47" t="s">
        <v>19</v>
      </c>
      <c r="B14" s="193">
        <v>0</v>
      </c>
      <c r="C14" s="46">
        <v>0</v>
      </c>
      <c r="D14" s="47" t="s">
        <v>20</v>
      </c>
      <c r="E14" s="216">
        <v>13779906.640000001</v>
      </c>
      <c r="F14" s="46">
        <v>13724867.640000001</v>
      </c>
    </row>
    <row r="15" spans="1:6" x14ac:dyDescent="0.25">
      <c r="A15" s="47" t="s">
        <v>21</v>
      </c>
      <c r="B15" s="193">
        <v>0</v>
      </c>
      <c r="C15" s="46">
        <v>0</v>
      </c>
      <c r="D15" s="47" t="s">
        <v>22</v>
      </c>
      <c r="E15" s="216">
        <v>0</v>
      </c>
      <c r="F15" s="46">
        <v>0</v>
      </c>
    </row>
    <row r="16" spans="1:6" x14ac:dyDescent="0.25">
      <c r="A16" s="47" t="s">
        <v>23</v>
      </c>
      <c r="B16" s="193">
        <v>0</v>
      </c>
      <c r="C16" s="46">
        <v>0</v>
      </c>
      <c r="D16" s="47" t="s">
        <v>24</v>
      </c>
      <c r="E16" s="216">
        <v>1347917</v>
      </c>
      <c r="F16" s="46">
        <v>1445084.34</v>
      </c>
    </row>
    <row r="17" spans="1:6" x14ac:dyDescent="0.25">
      <c r="A17" s="45" t="s">
        <v>25</v>
      </c>
      <c r="B17" s="46">
        <f>SUM(B18:B24)</f>
        <v>25783071.509999998</v>
      </c>
      <c r="C17" s="46">
        <f>SUM(C18:C24)</f>
        <v>25661983.170000002</v>
      </c>
      <c r="D17" s="47" t="s">
        <v>26</v>
      </c>
      <c r="E17" s="216">
        <v>0</v>
      </c>
      <c r="F17" s="46">
        <v>0</v>
      </c>
    </row>
    <row r="18" spans="1:6" x14ac:dyDescent="0.25">
      <c r="A18" s="47" t="s">
        <v>27</v>
      </c>
      <c r="B18" s="193">
        <v>0</v>
      </c>
      <c r="C18" s="161">
        <v>0</v>
      </c>
      <c r="D18" s="47" t="s">
        <v>28</v>
      </c>
      <c r="E18" s="216">
        <v>3079255.38</v>
      </c>
      <c r="F18" s="46">
        <v>4785394.25</v>
      </c>
    </row>
    <row r="19" spans="1:6" x14ac:dyDescent="0.25">
      <c r="A19" s="47" t="s">
        <v>29</v>
      </c>
      <c r="B19" s="216">
        <v>2739447.26</v>
      </c>
      <c r="C19" s="161">
        <v>2535650.5099999998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216">
        <v>36887.56</v>
      </c>
      <c r="C20" s="161">
        <v>36887.56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216">
        <v>104601.85</v>
      </c>
      <c r="C21" s="161">
        <v>104601.85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216">
        <v>10000</v>
      </c>
      <c r="C22" s="161">
        <v>0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193">
        <v>0</v>
      </c>
      <c r="C23" s="161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216">
        <v>22892134.84</v>
      </c>
      <c r="C24" s="161">
        <v>22984843.25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3717512.98</v>
      </c>
      <c r="C25" s="46">
        <f>SUM(C26:C30)</f>
        <v>7654700.0199999996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161">
        <v>0</v>
      </c>
      <c r="C26" s="161">
        <v>478040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161">
        <v>0</v>
      </c>
      <c r="C27" s="161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161">
        <v>0</v>
      </c>
      <c r="C28" s="161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216">
        <v>3717512.98</v>
      </c>
      <c r="C29" s="161">
        <v>7176660.0199999996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161">
        <v>0</v>
      </c>
      <c r="C30" s="161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69676754.819999993</v>
      </c>
      <c r="C47" s="4">
        <f>C9+C17+C25+C31+C37+C38+C41</f>
        <v>108916760.11</v>
      </c>
      <c r="D47" s="2" t="s">
        <v>84</v>
      </c>
      <c r="E47" s="4">
        <f>E9+E19+E23+E26+E27+E31+E38+E42</f>
        <v>31581157.870000001</v>
      </c>
      <c r="F47" s="4">
        <f>F9+F19+F23+F26+F27+F31+F38+F42</f>
        <v>39710915.420000002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216">
        <v>123991848.06999999</v>
      </c>
      <c r="C52" s="46">
        <v>105650935.65000001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216">
        <v>89268543.700000003</v>
      </c>
      <c r="C53" s="46">
        <v>78950192.049999997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216">
        <v>1093630.7</v>
      </c>
      <c r="C54" s="46">
        <v>1078336.8799999999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216">
        <v>-58491481.090000004</v>
      </c>
      <c r="C55" s="46">
        <v>-51979399.460000001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216">
        <v>14226399.09</v>
      </c>
      <c r="C56" s="46">
        <v>14226399.09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31581157.870000001</v>
      </c>
      <c r="F59" s="4">
        <f>F47+F57</f>
        <v>39710915.420000002</v>
      </c>
    </row>
    <row r="60" spans="1:6" x14ac:dyDescent="0.25">
      <c r="A60" s="3" t="s">
        <v>104</v>
      </c>
      <c r="B60" s="4">
        <f>SUM(B50:B58)</f>
        <v>170088940.46999997</v>
      </c>
      <c r="C60" s="4">
        <f>SUM(C50:C58)</f>
        <v>147926464.20999998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239765695.28999996</v>
      </c>
      <c r="C62" s="4">
        <f>SUM(C47+C60)</f>
        <v>256843224.31999999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3718432.78</v>
      </c>
      <c r="F63" s="46">
        <f>SUM(F64:F66)</f>
        <v>3718432.78</v>
      </c>
    </row>
    <row r="64" spans="1:6" x14ac:dyDescent="0.25">
      <c r="A64" s="44"/>
      <c r="B64" s="44"/>
      <c r="C64" s="44"/>
      <c r="D64" s="45" t="s">
        <v>108</v>
      </c>
      <c r="E64" s="216">
        <v>6549391.1399999997</v>
      </c>
      <c r="F64" s="46">
        <v>6549391.1399999997</v>
      </c>
    </row>
    <row r="65" spans="1:6" x14ac:dyDescent="0.25">
      <c r="A65" s="44"/>
      <c r="B65" s="44"/>
      <c r="C65" s="44"/>
      <c r="D65" s="49" t="s">
        <v>109</v>
      </c>
      <c r="E65" s="216">
        <v>-2830958.36</v>
      </c>
      <c r="F65" s="46">
        <v>-2830958.36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f>SUM(E69:E73)</f>
        <v>204466104.63999999</v>
      </c>
      <c r="F68" s="46">
        <f>SUM(F69:F73)</f>
        <v>213413876.12</v>
      </c>
    </row>
    <row r="69" spans="1:6" x14ac:dyDescent="0.25">
      <c r="A69" s="52"/>
      <c r="B69" s="44"/>
      <c r="C69" s="44"/>
      <c r="D69" s="45" t="s">
        <v>112</v>
      </c>
      <c r="E69" s="216">
        <v>1054540.17</v>
      </c>
      <c r="F69" s="46">
        <v>39905984.210000001</v>
      </c>
    </row>
    <row r="70" spans="1:6" x14ac:dyDescent="0.25">
      <c r="A70" s="52"/>
      <c r="B70" s="44"/>
      <c r="C70" s="44"/>
      <c r="D70" s="45" t="s">
        <v>113</v>
      </c>
      <c r="E70" s="216">
        <v>203411564.47</v>
      </c>
      <c r="F70" s="46">
        <v>173507891.91</v>
      </c>
    </row>
    <row r="71" spans="1:6" x14ac:dyDescent="0.25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208184537.41999999</v>
      </c>
      <c r="F79" s="4">
        <f>F63+F68+F75</f>
        <v>217132308.90000001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239765695.28999999</v>
      </c>
      <c r="F81" s="4">
        <f>F59+F79</f>
        <v>256843224.31999999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19:E45 B57:B62 B9:C17 E71:E81 C31:C62 B31:B51 F9:F45 E9 F50:F81 E50:E63 E66:E68 B25:C2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E9:F9 B48:C51 B32:C46 B17:C17 C25 B57:C62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1" sqref="C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5" t="s">
        <v>439</v>
      </c>
      <c r="B1" s="224"/>
      <c r="C1" s="224"/>
      <c r="D1" s="224"/>
      <c r="E1" s="224"/>
      <c r="F1" s="224"/>
      <c r="G1" s="225"/>
    </row>
    <row r="2" spans="1:7" x14ac:dyDescent="0.25">
      <c r="A2" s="245" t="str">
        <f>'Formato 1'!A2</f>
        <v>MUNICIPIO MOROLEON GUANAJUATO</v>
      </c>
      <c r="B2" s="246"/>
      <c r="C2" s="246"/>
      <c r="D2" s="246"/>
      <c r="E2" s="246"/>
      <c r="F2" s="246"/>
      <c r="G2" s="247"/>
    </row>
    <row r="3" spans="1:7" x14ac:dyDescent="0.25">
      <c r="A3" s="244" t="s">
        <v>440</v>
      </c>
      <c r="B3" s="227"/>
      <c r="C3" s="227"/>
      <c r="D3" s="227"/>
      <c r="E3" s="227"/>
      <c r="F3" s="227"/>
      <c r="G3" s="228"/>
    </row>
    <row r="4" spans="1:7" x14ac:dyDescent="0.25">
      <c r="A4" s="244" t="s">
        <v>2</v>
      </c>
      <c r="B4" s="227"/>
      <c r="C4" s="227"/>
      <c r="D4" s="227"/>
      <c r="E4" s="227"/>
      <c r="F4" s="227"/>
      <c r="G4" s="228"/>
    </row>
    <row r="5" spans="1:7" x14ac:dyDescent="0.25">
      <c r="A5" s="238" t="s">
        <v>441</v>
      </c>
      <c r="B5" s="239"/>
      <c r="C5" s="239"/>
      <c r="D5" s="239"/>
      <c r="E5" s="239"/>
      <c r="F5" s="239"/>
      <c r="G5" s="240"/>
    </row>
    <row r="6" spans="1:7" ht="30" x14ac:dyDescent="0.25">
      <c r="A6" s="135" t="s">
        <v>566</v>
      </c>
      <c r="B6" s="7" t="s">
        <v>567</v>
      </c>
      <c r="C6" s="32">
        <v>2025</v>
      </c>
      <c r="D6" s="32">
        <v>2026</v>
      </c>
      <c r="E6" s="32">
        <v>2027</v>
      </c>
      <c r="F6" s="32">
        <v>2028</v>
      </c>
      <c r="G6" s="32">
        <v>2029</v>
      </c>
    </row>
    <row r="7" spans="1:7" ht="15.75" customHeight="1" x14ac:dyDescent="0.25">
      <c r="A7" s="26" t="s">
        <v>550</v>
      </c>
      <c r="B7" s="115">
        <f>SUM(B8:B19)</f>
        <v>229877729.06999999</v>
      </c>
      <c r="C7" s="115">
        <f t="shared" ref="C7:G7" si="0">SUM(C8:C19)</f>
        <v>228896531.20000002</v>
      </c>
      <c r="D7" s="115">
        <f t="shared" si="0"/>
        <v>239196875.11999997</v>
      </c>
      <c r="E7" s="115">
        <f t="shared" si="0"/>
        <v>262843551.12</v>
      </c>
      <c r="F7" s="115">
        <f t="shared" si="0"/>
        <v>278329649.79000002</v>
      </c>
      <c r="G7" s="115">
        <f t="shared" si="0"/>
        <v>295000209.61999995</v>
      </c>
    </row>
    <row r="8" spans="1:7" x14ac:dyDescent="0.25">
      <c r="A8" s="57" t="s">
        <v>551</v>
      </c>
      <c r="B8" s="74">
        <v>34495983.289999999</v>
      </c>
      <c r="C8" s="74">
        <v>37492412.859999999</v>
      </c>
      <c r="D8" s="74">
        <v>39179571.439999998</v>
      </c>
      <c r="E8" s="74">
        <v>41614120.689999998</v>
      </c>
      <c r="F8" s="74">
        <v>43851785.68</v>
      </c>
      <c r="G8" s="74">
        <v>46209773.880000003</v>
      </c>
    </row>
    <row r="9" spans="1:7" ht="15.75" customHeight="1" x14ac:dyDescent="0.25">
      <c r="A9" s="57" t="s">
        <v>552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480</v>
      </c>
      <c r="B11" s="74">
        <v>15324458.609999999</v>
      </c>
      <c r="C11" s="74">
        <v>16630800.130000001</v>
      </c>
      <c r="D11" s="74">
        <v>17379186.140000001</v>
      </c>
      <c r="E11" s="74">
        <v>12757218.33</v>
      </c>
      <c r="F11" s="74">
        <v>12843826.24</v>
      </c>
      <c r="G11" s="74">
        <v>12931022.130000001</v>
      </c>
    </row>
    <row r="12" spans="1:7" x14ac:dyDescent="0.25">
      <c r="A12" s="57" t="s">
        <v>553</v>
      </c>
      <c r="B12" s="74">
        <v>14186935.9</v>
      </c>
      <c r="C12" s="74">
        <v>13231578.85</v>
      </c>
      <c r="D12" s="74">
        <v>13826999.9</v>
      </c>
      <c r="E12" s="74">
        <v>6645372.9199999999</v>
      </c>
      <c r="F12" s="74">
        <v>6378548.5300000003</v>
      </c>
      <c r="G12" s="74">
        <v>6122437.6500000004</v>
      </c>
    </row>
    <row r="13" spans="1:7" x14ac:dyDescent="0.25">
      <c r="A13" s="57" t="s">
        <v>554</v>
      </c>
      <c r="B13" s="74">
        <v>1410949.52</v>
      </c>
      <c r="C13" s="74">
        <v>2034705.45</v>
      </c>
      <c r="D13" s="74">
        <v>2126267.2000000002</v>
      </c>
      <c r="E13" s="74">
        <v>699329.97</v>
      </c>
      <c r="F13" s="74">
        <v>633982.88</v>
      </c>
      <c r="G13" s="74">
        <v>574741.98</v>
      </c>
    </row>
    <row r="14" spans="1:7" x14ac:dyDescent="0.25">
      <c r="A14" s="58" t="s">
        <v>483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484</v>
      </c>
      <c r="B15" s="74">
        <v>143905969.88999999</v>
      </c>
      <c r="C15" s="74">
        <v>149987328.24000001</v>
      </c>
      <c r="D15" s="74">
        <v>156736758.00999999</v>
      </c>
      <c r="E15" s="74">
        <v>166287666.86000001</v>
      </c>
      <c r="F15" s="74">
        <v>175791589.81</v>
      </c>
      <c r="G15" s="74">
        <v>185838695.25999999</v>
      </c>
    </row>
    <row r="16" spans="1:7" x14ac:dyDescent="0.25">
      <c r="A16" s="57" t="s">
        <v>555</v>
      </c>
      <c r="B16" s="74">
        <v>0</v>
      </c>
      <c r="C16" s="74">
        <v>2046495.67</v>
      </c>
      <c r="D16" s="74">
        <v>2138587.98</v>
      </c>
      <c r="E16" s="74">
        <v>525876.62</v>
      </c>
      <c r="F16" s="74">
        <v>430779.47</v>
      </c>
      <c r="G16" s="74">
        <v>352879.26</v>
      </c>
    </row>
    <row r="17" spans="1:7" x14ac:dyDescent="0.25">
      <c r="A17" s="57" t="s">
        <v>486</v>
      </c>
      <c r="B17" s="74">
        <v>0</v>
      </c>
      <c r="C17" s="74">
        <v>7473210</v>
      </c>
      <c r="D17" s="74">
        <v>7809504.4500000002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556</v>
      </c>
      <c r="B18" s="74">
        <v>20553431.859999999</v>
      </c>
      <c r="C18" s="74">
        <v>0</v>
      </c>
      <c r="D18" s="74">
        <v>0</v>
      </c>
      <c r="E18" s="74">
        <v>34313965.729999997</v>
      </c>
      <c r="F18" s="74">
        <v>38399137.18</v>
      </c>
      <c r="G18" s="74">
        <v>42970659.460000001</v>
      </c>
    </row>
    <row r="19" spans="1:7" x14ac:dyDescent="0.25">
      <c r="A19" s="88" t="s">
        <v>557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565</v>
      </c>
      <c r="B20" s="74"/>
      <c r="C20" s="74"/>
      <c r="D20" s="74"/>
      <c r="E20" s="74"/>
      <c r="F20" s="74"/>
      <c r="G20" s="74"/>
    </row>
    <row r="21" spans="1:7" x14ac:dyDescent="0.25">
      <c r="A21" s="3" t="s">
        <v>558</v>
      </c>
      <c r="B21" s="115">
        <f>SUM(B22:B26)</f>
        <v>68529568</v>
      </c>
      <c r="C21" s="115">
        <f t="shared" ref="C21:G21" si="1">SUM(C22:C26)</f>
        <v>68330778</v>
      </c>
      <c r="D21" s="115">
        <f t="shared" si="1"/>
        <v>71405663.010000005</v>
      </c>
      <c r="E21" s="115">
        <f t="shared" si="1"/>
        <v>56874351.479999997</v>
      </c>
      <c r="F21" s="115">
        <f t="shared" si="1"/>
        <v>58063867.009999998</v>
      </c>
      <c r="G21" s="115">
        <f t="shared" si="1"/>
        <v>59278261.020000003</v>
      </c>
    </row>
    <row r="22" spans="1:7" x14ac:dyDescent="0.25">
      <c r="A22" s="57" t="s">
        <v>559</v>
      </c>
      <c r="B22" s="75">
        <v>68529568</v>
      </c>
      <c r="C22" s="156">
        <v>68330778</v>
      </c>
      <c r="D22" s="156">
        <v>71405663.010000005</v>
      </c>
      <c r="E22" s="156">
        <v>56874351.479999997</v>
      </c>
      <c r="F22" s="156">
        <v>58063867.009999998</v>
      </c>
      <c r="G22" s="156">
        <v>59278261.020000003</v>
      </c>
    </row>
    <row r="23" spans="1:7" x14ac:dyDescent="0.25">
      <c r="A23" s="57" t="s">
        <v>560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492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561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565</v>
      </c>
      <c r="B27" s="75"/>
      <c r="C27" s="75"/>
      <c r="D27" s="75"/>
      <c r="E27" s="75"/>
      <c r="F27" s="75"/>
      <c r="G27" s="75"/>
    </row>
    <row r="28" spans="1:7" x14ac:dyDescent="0.25">
      <c r="A28" s="3" t="s">
        <v>562</v>
      </c>
      <c r="B28" s="115">
        <f>SUM(B29)</f>
        <v>0</v>
      </c>
      <c r="C28" s="115">
        <f t="shared" ref="C28:G28" si="2">SUM(C29)</f>
        <v>0</v>
      </c>
      <c r="D28" s="115">
        <f t="shared" si="2"/>
        <v>0</v>
      </c>
      <c r="E28" s="115">
        <f t="shared" si="2"/>
        <v>0</v>
      </c>
      <c r="F28" s="115">
        <f t="shared" si="2"/>
        <v>0</v>
      </c>
      <c r="G28" s="115">
        <f t="shared" si="2"/>
        <v>0</v>
      </c>
    </row>
    <row r="29" spans="1:7" x14ac:dyDescent="0.25">
      <c r="A29" s="57" t="s">
        <v>563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565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564</v>
      </c>
      <c r="B31" s="115">
        <f>B21+B7+B28</f>
        <v>298407297.06999999</v>
      </c>
      <c r="C31" s="115">
        <f t="shared" ref="C31:G31" si="3">C21+C7+C28</f>
        <v>297227309.20000005</v>
      </c>
      <c r="D31" s="115">
        <f t="shared" si="3"/>
        <v>310602538.13</v>
      </c>
      <c r="E31" s="115">
        <f t="shared" si="3"/>
        <v>319717902.60000002</v>
      </c>
      <c r="F31" s="115">
        <f t="shared" si="3"/>
        <v>336393516.80000001</v>
      </c>
      <c r="G31" s="115">
        <f t="shared" si="3"/>
        <v>354278470.63999993</v>
      </c>
    </row>
    <row r="32" spans="1:7" ht="14.45" customHeight="1" x14ac:dyDescent="0.25">
      <c r="A32" s="44"/>
      <c r="B32" s="137"/>
      <c r="C32" s="137"/>
      <c r="D32" s="137"/>
      <c r="E32" s="137"/>
      <c r="F32" s="137"/>
      <c r="G32" s="137"/>
    </row>
    <row r="33" spans="1:7" x14ac:dyDescent="0.25">
      <c r="A33" s="140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38" t="s">
        <v>456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40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B31 C21:G21 C23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19:G21 B9:B10 B23:G31 B14 B16:B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2"/>
  <sheetViews>
    <sheetView showGridLines="0" zoomScale="75" zoomScaleNormal="75" workbookViewId="0">
      <selection activeCell="A23" sqref="A2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5" t="s">
        <v>458</v>
      </c>
      <c r="B1" s="224"/>
      <c r="C1" s="224"/>
      <c r="D1" s="224"/>
      <c r="E1" s="224"/>
      <c r="F1" s="224"/>
      <c r="G1" s="225"/>
    </row>
    <row r="2" spans="1:7" x14ac:dyDescent="0.25">
      <c r="A2" s="245" t="str">
        <f>'Formato 1'!A2</f>
        <v>MUNICIPIO MOROLEON GUANAJUATO</v>
      </c>
      <c r="B2" s="246"/>
      <c r="C2" s="246"/>
      <c r="D2" s="246"/>
      <c r="E2" s="246"/>
      <c r="F2" s="246"/>
      <c r="G2" s="247"/>
    </row>
    <row r="3" spans="1:7" x14ac:dyDescent="0.25">
      <c r="A3" s="244" t="s">
        <v>459</v>
      </c>
      <c r="B3" s="227"/>
      <c r="C3" s="227"/>
      <c r="D3" s="227"/>
      <c r="E3" s="227"/>
      <c r="F3" s="227"/>
      <c r="G3" s="228"/>
    </row>
    <row r="4" spans="1:7" x14ac:dyDescent="0.25">
      <c r="A4" s="244" t="s">
        <v>2</v>
      </c>
      <c r="B4" s="227"/>
      <c r="C4" s="227"/>
      <c r="D4" s="227"/>
      <c r="E4" s="227"/>
      <c r="F4" s="227"/>
      <c r="G4" s="228"/>
    </row>
    <row r="5" spans="1:7" x14ac:dyDescent="0.25">
      <c r="A5" s="238" t="s">
        <v>441</v>
      </c>
      <c r="B5" s="239"/>
      <c r="C5" s="239"/>
      <c r="D5" s="239"/>
      <c r="E5" s="239"/>
      <c r="F5" s="239"/>
      <c r="G5" s="240"/>
    </row>
    <row r="6" spans="1:7" ht="30" x14ac:dyDescent="0.25">
      <c r="A6" s="135" t="s">
        <v>566</v>
      </c>
      <c r="B6" s="7" t="s">
        <v>567</v>
      </c>
      <c r="C6" s="32">
        <v>2025</v>
      </c>
      <c r="D6" s="32">
        <v>2026</v>
      </c>
      <c r="E6" s="32">
        <v>2027</v>
      </c>
      <c r="F6" s="32">
        <v>2028</v>
      </c>
      <c r="G6" s="32">
        <v>2029</v>
      </c>
    </row>
    <row r="7" spans="1:7" ht="15.75" customHeight="1" x14ac:dyDescent="0.25">
      <c r="A7" s="26" t="s">
        <v>461</v>
      </c>
      <c r="B7" s="115">
        <f t="shared" ref="B7:G7" si="0">SUM(B8:B16)</f>
        <v>229877729.06999999</v>
      </c>
      <c r="C7" s="115">
        <f t="shared" si="0"/>
        <v>235103553.53612262</v>
      </c>
      <c r="D7" s="115">
        <f t="shared" si="0"/>
        <v>248459535.85633627</v>
      </c>
      <c r="E7" s="115">
        <f t="shared" si="0"/>
        <v>262843551.12008435</v>
      </c>
      <c r="F7" s="115">
        <f t="shared" si="0"/>
        <v>278329649.79298478</v>
      </c>
      <c r="G7" s="115">
        <f t="shared" si="0"/>
        <v>295000209.61836773</v>
      </c>
    </row>
    <row r="8" spans="1:7" x14ac:dyDescent="0.25">
      <c r="A8" s="57" t="s">
        <v>568</v>
      </c>
      <c r="B8" s="74">
        <v>127040205.63</v>
      </c>
      <c r="C8" s="74">
        <v>122294282.09768601</v>
      </c>
      <c r="D8" s="74">
        <v>127186053.38159345</v>
      </c>
      <c r="E8" s="74">
        <v>133273495.516857</v>
      </c>
      <c r="F8" s="74">
        <v>137564435.33753148</v>
      </c>
      <c r="G8" s="74">
        <v>143067012.75103274</v>
      </c>
    </row>
    <row r="9" spans="1:7" ht="15.75" customHeight="1" x14ac:dyDescent="0.25">
      <c r="A9" s="57" t="s">
        <v>569</v>
      </c>
      <c r="B9" s="74">
        <v>8118124.71</v>
      </c>
      <c r="C9" s="74">
        <v>11302009.523276161</v>
      </c>
      <c r="D9" s="74">
        <v>11980130.094672732</v>
      </c>
      <c r="E9" s="74">
        <v>13194537.9003531</v>
      </c>
      <c r="F9" s="74">
        <v>14513277.4533778</v>
      </c>
      <c r="G9" s="74">
        <v>15927358.195114201</v>
      </c>
    </row>
    <row r="10" spans="1:7" x14ac:dyDescent="0.25">
      <c r="A10" s="57" t="s">
        <v>464</v>
      </c>
      <c r="B10" s="74">
        <v>24487581.960000001</v>
      </c>
      <c r="C10" s="74">
        <v>20511945.941224802</v>
      </c>
      <c r="D10" s="74">
        <v>21949488.659298301</v>
      </c>
      <c r="E10" s="74">
        <v>23473283.9404562</v>
      </c>
      <c r="F10" s="74">
        <v>25357710.7714881</v>
      </c>
      <c r="G10" s="74">
        <v>27374047.480692301</v>
      </c>
    </row>
    <row r="11" spans="1:7" x14ac:dyDescent="0.25">
      <c r="A11" s="57" t="s">
        <v>465</v>
      </c>
      <c r="B11" s="74">
        <v>53031849.259999998</v>
      </c>
      <c r="C11" s="74">
        <v>44070892.103595696</v>
      </c>
      <c r="D11" s="74">
        <v>46715145.629811443</v>
      </c>
      <c r="E11" s="74">
        <v>48518054.367600098</v>
      </c>
      <c r="F11" s="74">
        <v>52984318.173332147</v>
      </c>
      <c r="G11" s="74">
        <v>56693220.445465401</v>
      </c>
    </row>
    <row r="12" spans="1:7" x14ac:dyDescent="0.25">
      <c r="A12" s="57" t="s">
        <v>570</v>
      </c>
      <c r="B12" s="74">
        <v>621730.4</v>
      </c>
      <c r="C12" s="74">
        <v>2948665.9288657601</v>
      </c>
      <c r="D12" s="74">
        <v>3125585.8845977057</v>
      </c>
      <c r="E12" s="74">
        <v>3313121.0376735684</v>
      </c>
      <c r="F12" s="74">
        <v>3545039.5103107183</v>
      </c>
      <c r="G12" s="74">
        <v>3793192.2760324688</v>
      </c>
    </row>
    <row r="13" spans="1:7" x14ac:dyDescent="0.25">
      <c r="A13" s="57" t="s">
        <v>467</v>
      </c>
      <c r="B13" s="74">
        <v>0</v>
      </c>
      <c r="C13" s="74">
        <v>7157792.2961538499</v>
      </c>
      <c r="D13" s="74">
        <v>9282914.5839230791</v>
      </c>
      <c r="E13" s="74">
        <v>11364453.63895846</v>
      </c>
      <c r="F13" s="74">
        <v>12820098.4536856</v>
      </c>
      <c r="G13" s="74">
        <v>14633771.425443601</v>
      </c>
    </row>
    <row r="14" spans="1:7" x14ac:dyDescent="0.25">
      <c r="A14" s="58" t="s">
        <v>468</v>
      </c>
      <c r="B14" s="74">
        <v>20000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469</v>
      </c>
      <c r="B15" s="74">
        <v>16558237.109999999</v>
      </c>
      <c r="C15" s="74">
        <v>23370866.285320319</v>
      </c>
      <c r="D15" s="74">
        <v>24773118.262439538</v>
      </c>
      <c r="E15" s="74">
        <v>26259505.35818591</v>
      </c>
      <c r="F15" s="74">
        <v>28097670.733258925</v>
      </c>
      <c r="G15" s="74">
        <v>30064507.68458705</v>
      </c>
    </row>
    <row r="16" spans="1:7" x14ac:dyDescent="0.25">
      <c r="A16" s="57" t="s">
        <v>470</v>
      </c>
      <c r="B16" s="74">
        <v>0</v>
      </c>
      <c r="C16" s="74">
        <v>3447099.3600000003</v>
      </c>
      <c r="D16" s="74">
        <v>3447099.3600000003</v>
      </c>
      <c r="E16" s="74">
        <v>3447099.3600000003</v>
      </c>
      <c r="F16" s="74">
        <v>3447099.3600000003</v>
      </c>
      <c r="G16" s="74">
        <v>3447099.3600000003</v>
      </c>
    </row>
    <row r="17" spans="1:7" x14ac:dyDescent="0.25">
      <c r="A17" s="57"/>
      <c r="B17" s="74"/>
      <c r="C17" s="74">
        <v>2011381.61</v>
      </c>
      <c r="D17" s="74">
        <v>2167530.39</v>
      </c>
      <c r="E17" s="74">
        <v>2335801.41</v>
      </c>
      <c r="F17" s="74">
        <v>2517135.7400000002</v>
      </c>
      <c r="G17" s="74">
        <v>2712547.52</v>
      </c>
    </row>
    <row r="18" spans="1:7" x14ac:dyDescent="0.25">
      <c r="A18" s="3" t="s">
        <v>471</v>
      </c>
      <c r="B18" s="115">
        <f>SUM(B19:B27)</f>
        <v>68529568</v>
      </c>
      <c r="C18" s="115">
        <f t="shared" ref="C18:G18" si="1">SUM(C19:C27)</f>
        <v>54567927.615750447</v>
      </c>
      <c r="D18" s="115">
        <f t="shared" si="1"/>
        <v>55709204.761867993</v>
      </c>
      <c r="E18" s="115">
        <f t="shared" si="1"/>
        <v>56874351.482563779</v>
      </c>
      <c r="F18" s="115">
        <f t="shared" si="1"/>
        <v>58063867.007890962</v>
      </c>
      <c r="G18" s="115">
        <f t="shared" si="1"/>
        <v>59278261.021900721</v>
      </c>
    </row>
    <row r="19" spans="1:7" x14ac:dyDescent="0.25">
      <c r="A19" s="57" t="s">
        <v>568</v>
      </c>
      <c r="B19" s="75">
        <f>17212619.81+189000+860630.99+8606309.91</f>
        <v>26868560.709999997</v>
      </c>
      <c r="C19" s="75">
        <v>27151835.561242953</v>
      </c>
      <c r="D19" s="75">
        <v>27966390.628080241</v>
      </c>
      <c r="E19" s="75">
        <v>28805382.346922699</v>
      </c>
      <c r="F19" s="75">
        <v>29669543.817330383</v>
      </c>
      <c r="G19" s="75">
        <v>30559630.131850295</v>
      </c>
    </row>
    <row r="20" spans="1:7" x14ac:dyDescent="0.25">
      <c r="A20" s="57" t="s">
        <v>569</v>
      </c>
      <c r="B20" s="75">
        <f>12584000+46500+54000+1057000+146330.29</f>
        <v>13887830.289999999</v>
      </c>
      <c r="C20" s="75">
        <v>3791698.6453850004</v>
      </c>
      <c r="D20" s="75">
        <v>3592477.3776542498</v>
      </c>
      <c r="E20" s="75">
        <v>3380096.8365369597</v>
      </c>
      <c r="F20" s="75">
        <v>3153980.1783638098</v>
      </c>
      <c r="G20" s="75">
        <v>2913527.8672820004</v>
      </c>
    </row>
    <row r="21" spans="1:7" x14ac:dyDescent="0.25">
      <c r="A21" s="57" t="s">
        <v>464</v>
      </c>
      <c r="B21" s="75">
        <v>1281000</v>
      </c>
      <c r="C21" s="75">
        <v>1024522.9245300001</v>
      </c>
      <c r="D21" s="75">
        <v>1075749.0707565001</v>
      </c>
      <c r="E21" s="75">
        <v>1129536.5242943252</v>
      </c>
      <c r="F21" s="75">
        <v>1186013.3505090415</v>
      </c>
      <c r="G21" s="75">
        <v>1245314.0180344936</v>
      </c>
    </row>
    <row r="22" spans="1:7" x14ac:dyDescent="0.25">
      <c r="A22" s="57" t="s">
        <v>465</v>
      </c>
      <c r="B22" s="75">
        <v>0</v>
      </c>
      <c r="C22" s="75">
        <v>0</v>
      </c>
      <c r="D22" s="75"/>
      <c r="E22" s="75"/>
      <c r="F22" s="75"/>
      <c r="G22" s="75"/>
    </row>
    <row r="23" spans="1:7" x14ac:dyDescent="0.25">
      <c r="A23" s="58" t="s">
        <v>570</v>
      </c>
      <c r="B23" s="75">
        <v>0</v>
      </c>
      <c r="C23" s="75">
        <v>70327.608959999998</v>
      </c>
      <c r="D23" s="75">
        <v>73843.989407999994</v>
      </c>
      <c r="E23" s="75">
        <v>77536.188878400004</v>
      </c>
      <c r="F23" s="75">
        <v>81412.998322320011</v>
      </c>
      <c r="G23" s="75">
        <v>85483.648238436013</v>
      </c>
    </row>
    <row r="24" spans="1:7" x14ac:dyDescent="0.25">
      <c r="A24" s="58" t="s">
        <v>467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472</v>
      </c>
      <c r="B26" s="75">
        <v>26492177</v>
      </c>
      <c r="C26" s="75">
        <v>22529542.875632498</v>
      </c>
      <c r="D26" s="75">
        <v>23000743.695969</v>
      </c>
      <c r="E26" s="75">
        <v>23481799.585931402</v>
      </c>
      <c r="F26" s="75">
        <v>23972916.663365401</v>
      </c>
      <c r="G26" s="75">
        <v>24474305.3564955</v>
      </c>
    </row>
    <row r="27" spans="1:7" x14ac:dyDescent="0.25">
      <c r="A27" s="58" t="s">
        <v>470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565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473</v>
      </c>
      <c r="B29" s="115">
        <f>B18+B7</f>
        <v>298407297.06999999</v>
      </c>
      <c r="C29" s="115">
        <f t="shared" ref="C29:G29" si="2">C18+C7</f>
        <v>289671481.15187305</v>
      </c>
      <c r="D29" s="115">
        <f t="shared" si="2"/>
        <v>304168740.61820424</v>
      </c>
      <c r="E29" s="115">
        <f t="shared" si="2"/>
        <v>319717902.60264814</v>
      </c>
      <c r="F29" s="115">
        <f t="shared" si="2"/>
        <v>336393516.80087572</v>
      </c>
      <c r="G29" s="115">
        <f t="shared" si="2"/>
        <v>354278470.64026845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2" spans="1:7" x14ac:dyDescent="0.25">
      <c r="B32" s="15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22:B25 B29:G29 B13 B18 B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33" sqref="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5" t="s">
        <v>474</v>
      </c>
      <c r="B1" s="224"/>
      <c r="C1" s="224"/>
      <c r="D1" s="224"/>
      <c r="E1" s="224"/>
      <c r="F1" s="224"/>
      <c r="G1" s="225"/>
    </row>
    <row r="2" spans="1:7" x14ac:dyDescent="0.25">
      <c r="A2" s="245" t="str">
        <f>'Formato 1'!A2</f>
        <v>MUNICIPIO MOROLEON GUANAJUATO</v>
      </c>
      <c r="B2" s="246"/>
      <c r="C2" s="246"/>
      <c r="D2" s="246"/>
      <c r="E2" s="246"/>
      <c r="F2" s="246"/>
      <c r="G2" s="247"/>
    </row>
    <row r="3" spans="1:7" x14ac:dyDescent="0.25">
      <c r="A3" s="244" t="s">
        <v>475</v>
      </c>
      <c r="B3" s="227"/>
      <c r="C3" s="227"/>
      <c r="D3" s="227"/>
      <c r="E3" s="227"/>
      <c r="F3" s="227"/>
      <c r="G3" s="228"/>
    </row>
    <row r="4" spans="1:7" x14ac:dyDescent="0.25">
      <c r="A4" s="244" t="s">
        <v>2</v>
      </c>
      <c r="B4" s="227"/>
      <c r="C4" s="227"/>
      <c r="D4" s="227"/>
      <c r="E4" s="227"/>
      <c r="F4" s="227"/>
      <c r="G4" s="228"/>
    </row>
    <row r="5" spans="1:7" ht="30" x14ac:dyDescent="0.25">
      <c r="A5" s="135" t="s">
        <v>442</v>
      </c>
      <c r="B5" s="7" t="s">
        <v>587</v>
      </c>
      <c r="C5" s="32" t="s">
        <v>586</v>
      </c>
      <c r="D5" s="32" t="s">
        <v>585</v>
      </c>
      <c r="E5" s="32" t="s">
        <v>584</v>
      </c>
      <c r="F5" s="32" t="s">
        <v>583</v>
      </c>
      <c r="G5" s="32" t="s">
        <v>582</v>
      </c>
    </row>
    <row r="6" spans="1:7" ht="15.75" customHeight="1" x14ac:dyDescent="0.25">
      <c r="A6" s="26" t="s">
        <v>444</v>
      </c>
      <c r="B6" s="115">
        <f>SUM(B7:B18)</f>
        <v>203302957.74000001</v>
      </c>
      <c r="C6" s="115">
        <f t="shared" ref="C6:G6" si="0">SUM(C7:C18)</f>
        <v>223920539.06</v>
      </c>
      <c r="D6" s="115">
        <f t="shared" si="0"/>
        <v>215226435.12</v>
      </c>
      <c r="E6" s="115">
        <f t="shared" si="0"/>
        <v>240680807.24000001</v>
      </c>
      <c r="F6" s="115">
        <f>SUM(F7:F18)</f>
        <v>257690903.91</v>
      </c>
      <c r="G6" s="115">
        <f t="shared" si="0"/>
        <v>272641428.07999998</v>
      </c>
    </row>
    <row r="7" spans="1:7" x14ac:dyDescent="0.25">
      <c r="A7" s="57" t="s">
        <v>551</v>
      </c>
      <c r="B7" s="59">
        <v>23300769.57</v>
      </c>
      <c r="C7" s="59">
        <v>24129234.93</v>
      </c>
      <c r="D7" s="158">
        <v>29552250.870000001</v>
      </c>
      <c r="E7" s="158">
        <v>34033952.68</v>
      </c>
      <c r="F7" s="46">
        <v>35423738.229999997</v>
      </c>
      <c r="G7" s="46">
        <v>36371793.25</v>
      </c>
    </row>
    <row r="8" spans="1:7" ht="15.75" customHeight="1" x14ac:dyDescent="0.25">
      <c r="A8" s="57" t="s">
        <v>552</v>
      </c>
      <c r="B8" s="59">
        <v>0</v>
      </c>
      <c r="C8" s="59">
        <v>0</v>
      </c>
      <c r="D8" s="158">
        <v>0</v>
      </c>
      <c r="E8" s="158">
        <v>0</v>
      </c>
      <c r="F8" s="46">
        <v>0</v>
      </c>
      <c r="G8" s="46">
        <v>0</v>
      </c>
    </row>
    <row r="9" spans="1:7" x14ac:dyDescent="0.25">
      <c r="A9" s="57" t="s">
        <v>479</v>
      </c>
      <c r="B9" s="59">
        <v>1866954.01</v>
      </c>
      <c r="C9" s="59">
        <v>1353644.74</v>
      </c>
      <c r="D9" s="158">
        <v>2821527.77</v>
      </c>
      <c r="E9" s="158">
        <v>3132</v>
      </c>
      <c r="F9" s="46">
        <v>0</v>
      </c>
      <c r="G9" s="46">
        <v>0</v>
      </c>
    </row>
    <row r="10" spans="1:7" x14ac:dyDescent="0.25">
      <c r="A10" s="57" t="s">
        <v>480</v>
      </c>
      <c r="B10" s="59">
        <v>13935765.039999999</v>
      </c>
      <c r="C10" s="59">
        <v>13819846.75</v>
      </c>
      <c r="D10" s="158">
        <v>14716815.949999999</v>
      </c>
      <c r="E10" s="158">
        <v>20073762.149999999</v>
      </c>
      <c r="F10" s="46">
        <v>16277947.99</v>
      </c>
      <c r="G10" s="46">
        <v>20819858.530000001</v>
      </c>
    </row>
    <row r="11" spans="1:7" x14ac:dyDescent="0.25">
      <c r="A11" s="57" t="s">
        <v>553</v>
      </c>
      <c r="B11" s="59">
        <v>12712999.99</v>
      </c>
      <c r="C11" s="59">
        <v>13760536.32</v>
      </c>
      <c r="D11" s="158">
        <v>10867906.699999999</v>
      </c>
      <c r="E11" s="158">
        <v>16962639.399999999</v>
      </c>
      <c r="F11" s="46">
        <v>19561774.82</v>
      </c>
      <c r="G11" s="46">
        <v>16954137.530000001</v>
      </c>
    </row>
    <row r="12" spans="1:7" x14ac:dyDescent="0.25">
      <c r="A12" s="57" t="s">
        <v>554</v>
      </c>
      <c r="B12" s="59">
        <v>1550955</v>
      </c>
      <c r="C12" s="59">
        <v>1436266.52</v>
      </c>
      <c r="D12" s="158">
        <v>1397934.74</v>
      </c>
      <c r="E12" s="158">
        <v>2908530.64</v>
      </c>
      <c r="F12" s="46">
        <v>3285649.41</v>
      </c>
      <c r="G12" s="46">
        <v>3611830.39</v>
      </c>
    </row>
    <row r="13" spans="1:7" x14ac:dyDescent="0.25">
      <c r="A13" s="58" t="s">
        <v>483</v>
      </c>
      <c r="B13" s="59"/>
      <c r="C13" s="59" t="s">
        <v>588</v>
      </c>
      <c r="D13" s="158">
        <v>0</v>
      </c>
      <c r="E13" s="158">
        <v>0</v>
      </c>
      <c r="F13" s="46">
        <v>0</v>
      </c>
      <c r="G13" s="46">
        <v>0</v>
      </c>
    </row>
    <row r="14" spans="1:7" x14ac:dyDescent="0.25">
      <c r="A14" s="57" t="s">
        <v>484</v>
      </c>
      <c r="B14" s="59">
        <v>105596481.11</v>
      </c>
      <c r="C14" s="59">
        <v>118078879.79000001</v>
      </c>
      <c r="D14" s="158">
        <v>114406402.29000001</v>
      </c>
      <c r="E14" s="158">
        <v>166698790.37</v>
      </c>
      <c r="F14" s="46">
        <v>154318237.40000001</v>
      </c>
      <c r="G14" s="46">
        <v>159407447.19</v>
      </c>
    </row>
    <row r="15" spans="1:7" x14ac:dyDescent="0.25">
      <c r="A15" s="57" t="s">
        <v>555</v>
      </c>
      <c r="B15" s="59"/>
      <c r="C15" s="59"/>
      <c r="D15" s="158">
        <v>2704396.54</v>
      </c>
      <c r="E15" s="158">
        <v>0</v>
      </c>
      <c r="F15" s="46">
        <v>0</v>
      </c>
      <c r="G15" s="46">
        <v>0</v>
      </c>
    </row>
    <row r="16" spans="1:7" x14ac:dyDescent="0.25">
      <c r="A16" s="57" t="s">
        <v>486</v>
      </c>
      <c r="B16" s="59"/>
      <c r="C16" s="59"/>
      <c r="D16" s="158">
        <v>0</v>
      </c>
      <c r="E16" s="158">
        <v>0</v>
      </c>
      <c r="F16" s="46">
        <v>28823556.059999999</v>
      </c>
      <c r="G16" s="46">
        <v>35476361.189999998</v>
      </c>
    </row>
    <row r="17" spans="1:7" x14ac:dyDescent="0.25">
      <c r="A17" s="57" t="s">
        <v>556</v>
      </c>
      <c r="B17" s="59">
        <v>44339033.020000003</v>
      </c>
      <c r="C17" s="59">
        <v>51342130.009999998</v>
      </c>
      <c r="D17" s="158">
        <v>38759200.259999998</v>
      </c>
      <c r="E17" s="158">
        <v>0</v>
      </c>
      <c r="F17" s="46">
        <v>0</v>
      </c>
      <c r="G17" s="46">
        <v>0</v>
      </c>
    </row>
    <row r="18" spans="1:7" x14ac:dyDescent="0.25">
      <c r="A18" s="88" t="s">
        <v>557</v>
      </c>
      <c r="B18" s="59"/>
      <c r="C18" s="59"/>
      <c r="D18" s="158">
        <v>0</v>
      </c>
      <c r="E18" s="59">
        <v>0</v>
      </c>
      <c r="F18" s="46">
        <v>0</v>
      </c>
      <c r="G18" s="46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450</v>
      </c>
      <c r="B20" s="115">
        <f>SUM(B21:B25)</f>
        <v>46928695</v>
      </c>
      <c r="C20" s="115">
        <f t="shared" ref="C20:G20" si="1">SUM(C21:C25)</f>
        <v>55987359.399999999</v>
      </c>
      <c r="D20" s="115">
        <f t="shared" si="1"/>
        <v>58324359.210000001</v>
      </c>
      <c r="E20" s="115">
        <f t="shared" si="1"/>
        <v>64979801.100000001</v>
      </c>
      <c r="F20" s="115">
        <f t="shared" si="1"/>
        <v>68529568</v>
      </c>
      <c r="G20" s="115">
        <f t="shared" si="1"/>
        <v>68358195.469999999</v>
      </c>
    </row>
    <row r="21" spans="1:7" x14ac:dyDescent="0.25">
      <c r="A21" s="57" t="s">
        <v>559</v>
      </c>
      <c r="B21" s="159">
        <v>46928695</v>
      </c>
      <c r="C21" s="159">
        <v>55987359.399999999</v>
      </c>
      <c r="D21" s="59">
        <v>57124359.210000001</v>
      </c>
      <c r="E21" s="59">
        <v>64979801.100000001</v>
      </c>
      <c r="F21" s="46">
        <v>68529568</v>
      </c>
      <c r="G21" s="46">
        <v>68358195.469999999</v>
      </c>
    </row>
    <row r="22" spans="1:7" x14ac:dyDescent="0.25">
      <c r="A22" s="57" t="s">
        <v>560</v>
      </c>
      <c r="B22" s="59"/>
      <c r="C22" s="59"/>
      <c r="D22" s="59">
        <v>1200000</v>
      </c>
      <c r="E22" s="59">
        <v>0</v>
      </c>
      <c r="F22" s="46">
        <v>0</v>
      </c>
      <c r="G22" s="75">
        <v>0</v>
      </c>
    </row>
    <row r="23" spans="1:7" x14ac:dyDescent="0.25">
      <c r="A23" s="57" t="s">
        <v>491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561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454</v>
      </c>
      <c r="B27" s="115">
        <f>SUM(B28)</f>
        <v>55451974.200000003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x14ac:dyDescent="0.25">
      <c r="A28" s="57" t="s">
        <v>289</v>
      </c>
      <c r="B28" s="59">
        <v>55451974.200000003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494</v>
      </c>
      <c r="B30" s="115">
        <f>B20+B6+B27</f>
        <v>305683626.94</v>
      </c>
      <c r="C30" s="115">
        <f t="shared" ref="C30:G30" si="3">C20+C6+C27</f>
        <v>279907898.45999998</v>
      </c>
      <c r="D30" s="115">
        <f t="shared" si="3"/>
        <v>273550794.32999998</v>
      </c>
      <c r="E30" s="115">
        <f t="shared" si="3"/>
        <v>305660608.34000003</v>
      </c>
      <c r="F30" s="115">
        <f t="shared" si="3"/>
        <v>326220471.90999997</v>
      </c>
      <c r="G30" s="115">
        <f t="shared" si="3"/>
        <v>340999623.54999995</v>
      </c>
    </row>
    <row r="31" spans="1:7" ht="14.45" customHeight="1" x14ac:dyDescent="0.25">
      <c r="A31" s="44"/>
      <c r="B31" s="137"/>
      <c r="C31" s="137"/>
      <c r="D31" s="137"/>
      <c r="E31" s="137"/>
      <c r="F31" s="137"/>
      <c r="G31" s="137"/>
    </row>
    <row r="32" spans="1:7" x14ac:dyDescent="0.25">
      <c r="A32" s="140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38" t="s">
        <v>456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30" x14ac:dyDescent="0.25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25">
      <c r="A35" s="52" t="s">
        <v>496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573</v>
      </c>
    </row>
    <row r="39" spans="1:7" x14ac:dyDescent="0.25">
      <c r="A39" t="s">
        <v>574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20:G30 F7:F17 B6:G6 B7:E18 G7:G18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E6 B19:G20 B23:G27 G22 B29:G30 C28:G28 G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B1" zoomScale="75" zoomScaleNormal="75" workbookViewId="0">
      <selection activeCell="G34" sqref="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13.85546875" bestFit="1" customWidth="1"/>
  </cols>
  <sheetData>
    <row r="1" spans="1:7" ht="41.1" customHeight="1" x14ac:dyDescent="0.25">
      <c r="A1" s="235" t="s">
        <v>499</v>
      </c>
      <c r="B1" s="224"/>
      <c r="C1" s="224"/>
      <c r="D1" s="224"/>
      <c r="E1" s="224"/>
      <c r="F1" s="224"/>
      <c r="G1" s="225"/>
    </row>
    <row r="2" spans="1:7" x14ac:dyDescent="0.25">
      <c r="A2" s="245" t="str">
        <f>'Formato 1'!A2</f>
        <v>MUNICIPIO MOROLEON GUANAJUATO</v>
      </c>
      <c r="B2" s="246"/>
      <c r="C2" s="246"/>
      <c r="D2" s="246"/>
      <c r="E2" s="246"/>
      <c r="F2" s="246"/>
      <c r="G2" s="247"/>
    </row>
    <row r="3" spans="1:7" x14ac:dyDescent="0.25">
      <c r="A3" s="244" t="s">
        <v>500</v>
      </c>
      <c r="B3" s="227"/>
      <c r="C3" s="227"/>
      <c r="D3" s="227"/>
      <c r="E3" s="227"/>
      <c r="F3" s="227"/>
      <c r="G3" s="228"/>
    </row>
    <row r="4" spans="1:7" x14ac:dyDescent="0.25">
      <c r="A4" s="244" t="s">
        <v>2</v>
      </c>
      <c r="B4" s="227"/>
      <c r="C4" s="227"/>
      <c r="D4" s="227"/>
      <c r="E4" s="227"/>
      <c r="F4" s="227"/>
      <c r="G4" s="228"/>
    </row>
    <row r="5" spans="1:7" ht="30" x14ac:dyDescent="0.25">
      <c r="A5" s="135" t="s">
        <v>442</v>
      </c>
      <c r="B5" s="7" t="s">
        <v>587</v>
      </c>
      <c r="C5" s="32" t="s">
        <v>586</v>
      </c>
      <c r="D5" s="32" t="s">
        <v>589</v>
      </c>
      <c r="E5" s="32" t="s">
        <v>584</v>
      </c>
      <c r="F5" s="32" t="s">
        <v>583</v>
      </c>
      <c r="G5" s="32" t="s">
        <v>582</v>
      </c>
    </row>
    <row r="6" spans="1:7" ht="15.75" customHeight="1" x14ac:dyDescent="0.25">
      <c r="A6" s="26" t="s">
        <v>461</v>
      </c>
      <c r="B6" s="115">
        <f t="shared" ref="B6:G6" si="0">SUM(B7:B15)</f>
        <v>142635442.13</v>
      </c>
      <c r="C6" s="115">
        <f t="shared" si="0"/>
        <v>170407762.73000002</v>
      </c>
      <c r="D6" s="115">
        <f t="shared" si="0"/>
        <v>257326106.67999998</v>
      </c>
      <c r="E6" s="115">
        <f t="shared" si="0"/>
        <v>215204670.65000001</v>
      </c>
      <c r="F6" s="115">
        <f t="shared" si="0"/>
        <v>163481789.48000002</v>
      </c>
      <c r="G6" s="115">
        <f t="shared" si="0"/>
        <v>-299855564.82999998</v>
      </c>
    </row>
    <row r="7" spans="1:7" x14ac:dyDescent="0.25">
      <c r="A7" s="57" t="s">
        <v>568</v>
      </c>
      <c r="B7" s="59">
        <v>76564545.599999994</v>
      </c>
      <c r="C7" s="59">
        <v>83307526.969999999</v>
      </c>
      <c r="D7" s="59">
        <v>100482608.02</v>
      </c>
      <c r="E7" s="59">
        <v>103488201.5</v>
      </c>
      <c r="F7" s="46">
        <v>83302784.040000007</v>
      </c>
      <c r="G7" s="46">
        <v>-138223866.25</v>
      </c>
    </row>
    <row r="8" spans="1:7" ht="15.75" customHeight="1" x14ac:dyDescent="0.25">
      <c r="A8" s="57" t="s">
        <v>569</v>
      </c>
      <c r="B8" s="59">
        <v>9398585.5900000017</v>
      </c>
      <c r="C8" s="59">
        <v>7909413.7299999995</v>
      </c>
      <c r="D8" s="59">
        <v>9224349.459999999</v>
      </c>
      <c r="E8" s="59">
        <v>9604540.7699999996</v>
      </c>
      <c r="F8" s="46">
        <v>10150613.34</v>
      </c>
      <c r="G8" s="46">
        <v>-9713362.9499999993</v>
      </c>
    </row>
    <row r="9" spans="1:7" x14ac:dyDescent="0.25">
      <c r="A9" s="57" t="s">
        <v>464</v>
      </c>
      <c r="B9" s="59">
        <v>13556360.09</v>
      </c>
      <c r="C9" s="59">
        <v>16918480.700000003</v>
      </c>
      <c r="D9" s="59">
        <v>17719160.670000002</v>
      </c>
      <c r="E9" s="59">
        <v>23064130.41</v>
      </c>
      <c r="F9" s="46">
        <v>18762116.370000001</v>
      </c>
      <c r="G9" s="46">
        <v>-31967166.02</v>
      </c>
    </row>
    <row r="10" spans="1:7" x14ac:dyDescent="0.25">
      <c r="A10" s="57" t="s">
        <v>465</v>
      </c>
      <c r="B10" s="59">
        <v>20810029.920000002</v>
      </c>
      <c r="C10" s="59">
        <v>25380281.52</v>
      </c>
      <c r="D10" s="59">
        <v>35358681.549999997</v>
      </c>
      <c r="E10" s="59">
        <v>36808445.460000001</v>
      </c>
      <c r="F10" s="46">
        <v>31789783.98</v>
      </c>
      <c r="G10" s="46">
        <v>-67209305.689999998</v>
      </c>
    </row>
    <row r="11" spans="1:7" x14ac:dyDescent="0.25">
      <c r="A11" s="57" t="s">
        <v>570</v>
      </c>
      <c r="B11" s="59">
        <v>2892800.97</v>
      </c>
      <c r="C11" s="59">
        <v>4454738.82</v>
      </c>
      <c r="D11" s="59">
        <v>2614030.7900000005</v>
      </c>
      <c r="E11" s="59">
        <v>1420002.42</v>
      </c>
      <c r="F11" s="46">
        <v>2539872.98</v>
      </c>
      <c r="G11" s="46">
        <v>-1767741.13</v>
      </c>
    </row>
    <row r="12" spans="1:7" x14ac:dyDescent="0.25">
      <c r="A12" s="57" t="s">
        <v>467</v>
      </c>
      <c r="B12" s="59">
        <v>18659256.959999997</v>
      </c>
      <c r="C12" s="59">
        <v>29537473.410000004</v>
      </c>
      <c r="D12" s="59">
        <v>89624003.769999996</v>
      </c>
      <c r="E12" s="59">
        <v>20667611.109999999</v>
      </c>
      <c r="F12" s="46">
        <v>16879818.77</v>
      </c>
      <c r="G12" s="46">
        <v>-50974122.789999999</v>
      </c>
    </row>
    <row r="13" spans="1:7" x14ac:dyDescent="0.25">
      <c r="A13" s="58" t="s">
        <v>468</v>
      </c>
      <c r="B13" s="59">
        <v>0</v>
      </c>
      <c r="C13" s="59">
        <v>0</v>
      </c>
      <c r="D13" s="59">
        <v>0</v>
      </c>
      <c r="E13" s="59">
        <v>0</v>
      </c>
      <c r="F13" s="46">
        <v>0</v>
      </c>
      <c r="G13" s="46">
        <v>0</v>
      </c>
    </row>
    <row r="14" spans="1:7" x14ac:dyDescent="0.25">
      <c r="A14" s="57" t="s">
        <v>469</v>
      </c>
      <c r="B14" s="59">
        <v>753863</v>
      </c>
      <c r="C14" s="59">
        <v>2899847.58</v>
      </c>
      <c r="D14" s="59">
        <v>2303272.42</v>
      </c>
      <c r="E14" s="59">
        <v>455000</v>
      </c>
      <c r="F14" s="46">
        <v>56800</v>
      </c>
      <c r="G14" s="46">
        <v>0</v>
      </c>
    </row>
    <row r="15" spans="1:7" x14ac:dyDescent="0.25">
      <c r="A15" s="57" t="s">
        <v>470</v>
      </c>
      <c r="B15" s="59">
        <v>0</v>
      </c>
      <c r="C15" s="59">
        <v>0</v>
      </c>
      <c r="D15" s="59">
        <v>0</v>
      </c>
      <c r="E15" s="59">
        <v>19696738.98</v>
      </c>
      <c r="F15" s="46">
        <v>0</v>
      </c>
      <c r="G15" s="46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471</v>
      </c>
      <c r="B17" s="115">
        <f>SUM(B18:B26)</f>
        <v>24719106.660000004</v>
      </c>
      <c r="C17" s="115">
        <f t="shared" ref="C17:G17" si="1">SUM(C18:C26)</f>
        <v>47719634.359999999</v>
      </c>
      <c r="D17" s="115">
        <f t="shared" si="1"/>
        <v>64940924.110000007</v>
      </c>
      <c r="E17" s="115">
        <f t="shared" si="1"/>
        <v>89828491.24000001</v>
      </c>
      <c r="F17" s="115">
        <f t="shared" si="1"/>
        <v>50974638.449999996</v>
      </c>
      <c r="G17" s="115">
        <f t="shared" si="1"/>
        <v>-72663311.829999998</v>
      </c>
    </row>
    <row r="18" spans="1:7" x14ac:dyDescent="0.25">
      <c r="A18" s="57" t="s">
        <v>568</v>
      </c>
      <c r="B18" s="59">
        <v>11830915.190000001</v>
      </c>
      <c r="C18" s="59">
        <v>12615887.390000001</v>
      </c>
      <c r="D18" s="160">
        <v>20863916</v>
      </c>
      <c r="E18" s="59">
        <v>22104234.719999999</v>
      </c>
      <c r="F18" s="46">
        <v>1923760.2</v>
      </c>
      <c r="G18" s="46">
        <v>-8768662</v>
      </c>
    </row>
    <row r="19" spans="1:7" x14ac:dyDescent="0.25">
      <c r="A19" s="57" t="s">
        <v>569</v>
      </c>
      <c r="B19" s="59">
        <v>5727834.0499999998</v>
      </c>
      <c r="C19" s="59">
        <v>10641638.189999999</v>
      </c>
      <c r="D19" s="59">
        <v>13102300.09</v>
      </c>
      <c r="E19" s="59">
        <v>11295803.640000001</v>
      </c>
      <c r="F19" s="46">
        <v>6225486.0499999998</v>
      </c>
      <c r="G19" s="46">
        <v>-17932949.600000001</v>
      </c>
    </row>
    <row r="20" spans="1:7" x14ac:dyDescent="0.25">
      <c r="A20" s="57" t="s">
        <v>464</v>
      </c>
      <c r="B20" s="59">
        <v>3472213.6</v>
      </c>
      <c r="C20" s="59">
        <v>4089802.89</v>
      </c>
      <c r="D20" s="59">
        <v>990611.25</v>
      </c>
      <c r="E20" s="59">
        <v>859188.07</v>
      </c>
      <c r="F20" s="46">
        <v>636425.44999999995</v>
      </c>
      <c r="G20" s="46">
        <v>-1682673.87</v>
      </c>
    </row>
    <row r="21" spans="1:7" x14ac:dyDescent="0.25">
      <c r="A21" s="57" t="s">
        <v>465</v>
      </c>
      <c r="B21" s="59">
        <v>2038256.25</v>
      </c>
      <c r="C21" s="59">
        <v>10221245.73</v>
      </c>
      <c r="D21" s="59">
        <v>4753997.45</v>
      </c>
      <c r="E21" s="59">
        <v>1798276.75</v>
      </c>
      <c r="F21" s="46">
        <v>799963.85</v>
      </c>
      <c r="G21" s="46">
        <v>-1536815</v>
      </c>
    </row>
    <row r="22" spans="1:7" x14ac:dyDescent="0.25">
      <c r="A22" s="58" t="s">
        <v>570</v>
      </c>
      <c r="B22" s="59">
        <v>1444463.81</v>
      </c>
      <c r="C22" s="59">
        <v>1206069.25</v>
      </c>
      <c r="D22" s="59">
        <v>0</v>
      </c>
      <c r="E22" s="59">
        <v>803170.84</v>
      </c>
      <c r="F22" s="46">
        <v>5263478.03</v>
      </c>
      <c r="G22" s="46">
        <v>-10067055.34</v>
      </c>
    </row>
    <row r="23" spans="1:7" x14ac:dyDescent="0.25">
      <c r="A23" s="58" t="s">
        <v>467</v>
      </c>
      <c r="B23" s="59">
        <v>205423.76000000164</v>
      </c>
      <c r="C23" s="59">
        <v>8944990.9100000001</v>
      </c>
      <c r="D23" s="59">
        <v>22921864.890000001</v>
      </c>
      <c r="E23" s="59">
        <v>52967817.219999999</v>
      </c>
      <c r="F23" s="46">
        <v>36125524.869999997</v>
      </c>
      <c r="G23" s="46">
        <v>-32675156.02</v>
      </c>
    </row>
    <row r="24" spans="1:7" x14ac:dyDescent="0.25">
      <c r="A24" s="58" t="s">
        <v>468</v>
      </c>
      <c r="B24" s="59">
        <v>0</v>
      </c>
      <c r="C24" s="59">
        <v>0</v>
      </c>
      <c r="D24" s="59">
        <v>0</v>
      </c>
      <c r="E24" s="59">
        <v>0</v>
      </c>
      <c r="F24" s="46">
        <v>0</v>
      </c>
      <c r="G24" s="46">
        <v>0</v>
      </c>
    </row>
    <row r="25" spans="1:7" x14ac:dyDescent="0.25">
      <c r="A25" s="58" t="s">
        <v>472</v>
      </c>
      <c r="B25" s="59">
        <v>0</v>
      </c>
      <c r="C25" s="59">
        <v>0</v>
      </c>
      <c r="D25" s="59">
        <v>2308234.4300000002</v>
      </c>
      <c r="E25" s="59">
        <v>0</v>
      </c>
      <c r="F25" s="46">
        <v>0</v>
      </c>
      <c r="G25" s="46">
        <v>0</v>
      </c>
    </row>
    <row r="26" spans="1:7" x14ac:dyDescent="0.25">
      <c r="A26" s="58" t="s">
        <v>470</v>
      </c>
      <c r="B26" s="59">
        <v>0</v>
      </c>
      <c r="C26" s="59">
        <v>0</v>
      </c>
      <c r="D26" s="59">
        <v>0</v>
      </c>
      <c r="E26" s="59">
        <v>0</v>
      </c>
      <c r="F26" s="46">
        <v>0</v>
      </c>
      <c r="G26" s="46">
        <v>0</v>
      </c>
    </row>
    <row r="27" spans="1:7" x14ac:dyDescent="0.25">
      <c r="A27" s="44" t="s">
        <v>565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473</v>
      </c>
      <c r="B28" s="115">
        <f>B17+B6</f>
        <v>167354548.78999999</v>
      </c>
      <c r="C28" s="115">
        <f t="shared" ref="C28:G28" si="2">C17+C6</f>
        <v>218127397.09000003</v>
      </c>
      <c r="D28" s="115">
        <f t="shared" si="2"/>
        <v>322267030.78999996</v>
      </c>
      <c r="E28" s="115">
        <f t="shared" si="2"/>
        <v>305033161.88999999</v>
      </c>
      <c r="F28" s="115">
        <f t="shared" si="2"/>
        <v>214456427.93000001</v>
      </c>
      <c r="G28" s="115">
        <f t="shared" si="2"/>
        <v>-372518876.65999997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571</v>
      </c>
    </row>
    <row r="32" spans="1:7" x14ac:dyDescent="0.25">
      <c r="A32" t="s">
        <v>572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7:F15 B17:F28 G17 G24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topLeftCell="A25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  <col min="7" max="7" width="23.140625" bestFit="1" customWidth="1"/>
  </cols>
  <sheetData>
    <row r="1" spans="1:7" ht="41.1" customHeight="1" x14ac:dyDescent="0.25">
      <c r="A1" s="248" t="s">
        <v>503</v>
      </c>
      <c r="B1" s="249"/>
      <c r="C1" s="249"/>
      <c r="D1" s="249"/>
      <c r="E1" s="249"/>
      <c r="F1" s="249"/>
    </row>
    <row r="2" spans="1:7" x14ac:dyDescent="0.25">
      <c r="A2" s="245" t="str">
        <f>'Formato 1'!A2</f>
        <v>MUNICIPIO MOROLEON GUANAJUATO</v>
      </c>
      <c r="B2" s="246"/>
      <c r="C2" s="246"/>
      <c r="D2" s="246"/>
      <c r="E2" s="246"/>
      <c r="F2" s="246"/>
      <c r="G2" s="247"/>
    </row>
    <row r="3" spans="1:7" x14ac:dyDescent="0.25">
      <c r="A3" s="238"/>
      <c r="B3" s="239"/>
      <c r="C3" s="239"/>
      <c r="D3" s="239"/>
      <c r="E3" s="239"/>
      <c r="F3" s="239"/>
      <c r="G3" s="240"/>
    </row>
    <row r="4" spans="1:7" ht="30" x14ac:dyDescent="0.25">
      <c r="A4" s="135" t="s">
        <v>442</v>
      </c>
      <c r="B4" s="7" t="s">
        <v>505</v>
      </c>
      <c r="C4" s="32" t="s">
        <v>506</v>
      </c>
      <c r="D4" s="32" t="s">
        <v>507</v>
      </c>
      <c r="E4" s="32" t="s">
        <v>508</v>
      </c>
      <c r="F4" s="32" t="s">
        <v>509</v>
      </c>
      <c r="G4" s="7" t="s">
        <v>625</v>
      </c>
    </row>
    <row r="5" spans="1:7" ht="15.75" customHeight="1" x14ac:dyDescent="0.25">
      <c r="A5" s="139" t="s">
        <v>510</v>
      </c>
      <c r="B5" s="144"/>
      <c r="C5" s="144"/>
      <c r="D5" s="144"/>
      <c r="E5" s="144"/>
      <c r="F5" s="175"/>
      <c r="G5" s="189"/>
    </row>
    <row r="6" spans="1:7" ht="30" x14ac:dyDescent="0.25">
      <c r="A6" s="142" t="s">
        <v>511</v>
      </c>
      <c r="B6" s="59" t="s">
        <v>590</v>
      </c>
      <c r="C6" s="141"/>
      <c r="D6" s="59" t="s">
        <v>590</v>
      </c>
      <c r="E6" s="59" t="s">
        <v>590</v>
      </c>
      <c r="F6" s="176" t="s">
        <v>590</v>
      </c>
      <c r="G6" s="176" t="s">
        <v>590</v>
      </c>
    </row>
    <row r="7" spans="1:7" ht="15.75" customHeight="1" x14ac:dyDescent="0.25">
      <c r="A7" s="142" t="s">
        <v>512</v>
      </c>
      <c r="B7" s="59" t="s">
        <v>591</v>
      </c>
      <c r="C7" s="141"/>
      <c r="D7" s="59" t="s">
        <v>591</v>
      </c>
      <c r="E7" s="59" t="s">
        <v>591</v>
      </c>
      <c r="F7" s="176" t="s">
        <v>591</v>
      </c>
      <c r="G7" s="176" t="s">
        <v>591</v>
      </c>
    </row>
    <row r="8" spans="1:7" x14ac:dyDescent="0.25">
      <c r="A8" s="143"/>
      <c r="B8" s="44"/>
      <c r="C8" s="141"/>
      <c r="D8" s="141"/>
      <c r="E8" s="141"/>
      <c r="F8" s="177"/>
      <c r="G8" s="52"/>
    </row>
    <row r="9" spans="1:7" x14ac:dyDescent="0.25">
      <c r="A9" s="148" t="s">
        <v>513</v>
      </c>
      <c r="B9" s="44"/>
      <c r="C9" s="141"/>
      <c r="D9" s="141"/>
      <c r="E9" s="141"/>
      <c r="F9" s="177"/>
      <c r="G9" s="52"/>
    </row>
    <row r="10" spans="1:7" x14ac:dyDescent="0.25">
      <c r="A10" s="142" t="s">
        <v>514</v>
      </c>
      <c r="B10" s="59">
        <v>600</v>
      </c>
      <c r="C10" s="151"/>
      <c r="D10" s="151">
        <v>600</v>
      </c>
      <c r="E10" s="151">
        <v>600</v>
      </c>
      <c r="F10" s="178">
        <v>600</v>
      </c>
      <c r="G10" s="52">
        <v>600</v>
      </c>
    </row>
    <row r="11" spans="1:7" x14ac:dyDescent="0.25">
      <c r="A11" s="66" t="s">
        <v>515</v>
      </c>
      <c r="B11" s="59">
        <v>81</v>
      </c>
      <c r="C11" s="151"/>
      <c r="D11" s="151">
        <v>81</v>
      </c>
      <c r="E11" s="151">
        <v>81</v>
      </c>
      <c r="F11" s="178">
        <v>81</v>
      </c>
      <c r="G11" s="52">
        <v>81</v>
      </c>
    </row>
    <row r="12" spans="1:7" x14ac:dyDescent="0.25">
      <c r="A12" s="66" t="s">
        <v>516</v>
      </c>
      <c r="B12" s="59">
        <v>18</v>
      </c>
      <c r="C12" s="151"/>
      <c r="D12" s="151">
        <v>18</v>
      </c>
      <c r="E12" s="151">
        <v>18</v>
      </c>
      <c r="F12" s="178">
        <v>18</v>
      </c>
      <c r="G12" s="52">
        <v>18</v>
      </c>
    </row>
    <row r="13" spans="1:7" x14ac:dyDescent="0.25">
      <c r="A13" s="66" t="s">
        <v>517</v>
      </c>
      <c r="B13" s="59">
        <v>41</v>
      </c>
      <c r="C13" s="151"/>
      <c r="D13" s="151">
        <v>41</v>
      </c>
      <c r="E13" s="151">
        <v>41</v>
      </c>
      <c r="F13" s="178">
        <v>41</v>
      </c>
      <c r="G13" s="52">
        <v>41</v>
      </c>
    </row>
    <row r="14" spans="1:7" x14ac:dyDescent="0.25">
      <c r="A14" s="142" t="s">
        <v>518</v>
      </c>
      <c r="B14" s="59">
        <v>91</v>
      </c>
      <c r="C14" s="151"/>
      <c r="D14" s="151">
        <v>9</v>
      </c>
      <c r="E14" s="151">
        <v>0</v>
      </c>
      <c r="F14" s="178">
        <v>0</v>
      </c>
      <c r="G14" s="52">
        <v>100</v>
      </c>
    </row>
    <row r="15" spans="1:7" x14ac:dyDescent="0.25">
      <c r="A15" s="66" t="s">
        <v>515</v>
      </c>
      <c r="B15" s="59">
        <v>90</v>
      </c>
      <c r="C15" s="151"/>
      <c r="D15" s="151">
        <v>77</v>
      </c>
      <c r="E15" s="151">
        <v>0</v>
      </c>
      <c r="F15" s="178">
        <v>0</v>
      </c>
      <c r="G15" s="52">
        <v>90</v>
      </c>
    </row>
    <row r="16" spans="1:7" x14ac:dyDescent="0.25">
      <c r="A16" s="66" t="s">
        <v>516</v>
      </c>
      <c r="B16" s="59">
        <v>46</v>
      </c>
      <c r="C16" s="152"/>
      <c r="D16" s="152">
        <v>29</v>
      </c>
      <c r="E16" s="152">
        <v>0</v>
      </c>
      <c r="F16" s="179">
        <v>0</v>
      </c>
      <c r="G16" s="52">
        <v>29</v>
      </c>
    </row>
    <row r="17" spans="1:7" x14ac:dyDescent="0.25">
      <c r="A17" s="66" t="s">
        <v>517</v>
      </c>
      <c r="B17" s="59">
        <v>71</v>
      </c>
      <c r="C17" s="153"/>
      <c r="D17" s="153">
        <v>46</v>
      </c>
      <c r="E17" s="153">
        <v>0</v>
      </c>
      <c r="F17" s="180">
        <v>0</v>
      </c>
      <c r="G17" s="52">
        <v>68</v>
      </c>
    </row>
    <row r="18" spans="1:7" x14ac:dyDescent="0.25">
      <c r="A18" s="142" t="s">
        <v>519</v>
      </c>
      <c r="B18" s="118"/>
      <c r="C18" s="153"/>
      <c r="D18" s="153"/>
      <c r="E18" s="153"/>
      <c r="F18" s="180"/>
      <c r="G18" s="52"/>
    </row>
    <row r="19" spans="1:7" x14ac:dyDescent="0.25">
      <c r="A19" s="142" t="s">
        <v>520</v>
      </c>
      <c r="B19" s="59">
        <v>6.75</v>
      </c>
      <c r="C19" s="153"/>
      <c r="D19" s="153">
        <v>6.75</v>
      </c>
      <c r="E19" s="153">
        <v>6.75</v>
      </c>
      <c r="F19" s="180">
        <v>6.75</v>
      </c>
      <c r="G19" s="52">
        <v>6.75</v>
      </c>
    </row>
    <row r="20" spans="1:7" x14ac:dyDescent="0.25">
      <c r="A20" s="142" t="s">
        <v>521</v>
      </c>
      <c r="B20" s="119">
        <v>0</v>
      </c>
      <c r="C20" s="154"/>
      <c r="D20" s="154">
        <v>0</v>
      </c>
      <c r="E20" s="154">
        <v>0</v>
      </c>
      <c r="F20" s="181">
        <v>0</v>
      </c>
      <c r="G20" s="52">
        <v>0</v>
      </c>
    </row>
    <row r="21" spans="1:7" x14ac:dyDescent="0.25">
      <c r="A21" s="142" t="s">
        <v>522</v>
      </c>
      <c r="B21" s="119">
        <v>0</v>
      </c>
      <c r="C21" s="154"/>
      <c r="D21" s="154">
        <v>0</v>
      </c>
      <c r="E21" s="154">
        <v>0</v>
      </c>
      <c r="F21" s="181">
        <v>0</v>
      </c>
      <c r="G21" s="52">
        <v>0</v>
      </c>
    </row>
    <row r="22" spans="1:7" x14ac:dyDescent="0.25">
      <c r="A22" s="142" t="s">
        <v>523</v>
      </c>
      <c r="B22" s="119">
        <v>3.5700000000000003E-2</v>
      </c>
      <c r="C22" s="154"/>
      <c r="D22" s="154">
        <v>2.4E-2</v>
      </c>
      <c r="E22" s="154" t="s">
        <v>626</v>
      </c>
      <c r="F22" s="181" t="s">
        <v>627</v>
      </c>
      <c r="G22" s="190">
        <v>3.78E-2</v>
      </c>
    </row>
    <row r="23" spans="1:7" x14ac:dyDescent="0.25">
      <c r="A23" s="142" t="s">
        <v>524</v>
      </c>
      <c r="B23" s="174">
        <v>1.0059999999999999E-2</v>
      </c>
      <c r="C23" s="154"/>
      <c r="D23" s="154">
        <v>1.0059999999999999E-2</v>
      </c>
      <c r="E23" s="154">
        <v>1.0059999999999999E-2</v>
      </c>
      <c r="F23" s="181">
        <v>1.0059999999999999E-2</v>
      </c>
      <c r="G23" s="190">
        <v>1.0059999999999999E-2</v>
      </c>
    </row>
    <row r="24" spans="1:7" x14ac:dyDescent="0.25">
      <c r="A24" s="142" t="s">
        <v>525</v>
      </c>
      <c r="B24" s="59">
        <v>15</v>
      </c>
      <c r="C24" s="146"/>
      <c r="D24" s="146">
        <v>15</v>
      </c>
      <c r="E24" s="146">
        <v>0</v>
      </c>
      <c r="F24" s="182">
        <v>0</v>
      </c>
      <c r="G24" s="52">
        <v>15</v>
      </c>
    </row>
    <row r="25" spans="1:7" x14ac:dyDescent="0.25">
      <c r="A25" s="142" t="s">
        <v>526</v>
      </c>
      <c r="B25" s="59">
        <v>63.1</v>
      </c>
      <c r="C25" s="146"/>
      <c r="D25" s="146">
        <v>63.1</v>
      </c>
      <c r="E25" s="146">
        <v>0</v>
      </c>
      <c r="F25" s="182">
        <v>0</v>
      </c>
      <c r="G25" s="52">
        <v>63.1</v>
      </c>
    </row>
    <row r="26" spans="1:7" x14ac:dyDescent="0.25">
      <c r="A26" s="143"/>
      <c r="B26" s="44"/>
      <c r="C26" s="147"/>
      <c r="D26" s="147"/>
      <c r="E26" s="147"/>
      <c r="F26" s="183"/>
      <c r="G26" s="52"/>
    </row>
    <row r="27" spans="1:7" ht="14.45" customHeight="1" x14ac:dyDescent="0.25">
      <c r="A27" s="148" t="s">
        <v>527</v>
      </c>
      <c r="B27" s="44"/>
      <c r="C27" s="145"/>
      <c r="D27" s="145"/>
      <c r="E27" s="145"/>
      <c r="F27" s="184"/>
      <c r="G27" s="52"/>
    </row>
    <row r="28" spans="1:7" x14ac:dyDescent="0.25">
      <c r="A28" s="142" t="s">
        <v>528</v>
      </c>
      <c r="B28" s="87">
        <v>0</v>
      </c>
      <c r="C28" s="87"/>
      <c r="D28" s="87">
        <v>0</v>
      </c>
      <c r="E28" s="87">
        <v>0</v>
      </c>
      <c r="F28" s="185">
        <v>0</v>
      </c>
      <c r="G28" s="52">
        <v>0</v>
      </c>
    </row>
    <row r="29" spans="1:7" x14ac:dyDescent="0.25">
      <c r="A29" s="138"/>
      <c r="C29" s="52"/>
      <c r="D29" s="52"/>
      <c r="E29" s="52"/>
      <c r="F29" s="98"/>
      <c r="G29" s="52"/>
    </row>
    <row r="30" spans="1:7" x14ac:dyDescent="0.25">
      <c r="A30" s="149" t="s">
        <v>529</v>
      </c>
      <c r="C30" s="52"/>
      <c r="D30" s="52"/>
      <c r="E30" s="52"/>
      <c r="F30" s="98"/>
      <c r="G30" s="52"/>
    </row>
    <row r="31" spans="1:7" x14ac:dyDescent="0.25">
      <c r="A31" s="150" t="s">
        <v>514</v>
      </c>
      <c r="B31" s="48">
        <v>72671292</v>
      </c>
      <c r="C31" s="87"/>
      <c r="D31" s="87">
        <v>72671292</v>
      </c>
      <c r="E31" s="87">
        <v>72671292</v>
      </c>
      <c r="F31" s="185">
        <v>72671292</v>
      </c>
      <c r="G31" s="87">
        <v>72671292</v>
      </c>
    </row>
    <row r="32" spans="1:7" x14ac:dyDescent="0.25">
      <c r="A32" s="150" t="s">
        <v>518</v>
      </c>
      <c r="B32" s="48">
        <v>8072017.6500000004</v>
      </c>
      <c r="C32" s="87"/>
      <c r="D32" s="87">
        <v>851347.55</v>
      </c>
      <c r="E32" s="87">
        <v>0</v>
      </c>
      <c r="F32" s="185">
        <v>0</v>
      </c>
      <c r="G32" s="87">
        <v>8923365.2100000009</v>
      </c>
    </row>
    <row r="33" spans="1:7" x14ac:dyDescent="0.25">
      <c r="A33" s="150" t="s">
        <v>530</v>
      </c>
      <c r="B33">
        <v>0</v>
      </c>
      <c r="C33" s="87"/>
      <c r="D33" s="87">
        <v>0</v>
      </c>
      <c r="E33" s="87">
        <v>0</v>
      </c>
      <c r="F33" s="185">
        <v>0</v>
      </c>
      <c r="G33" s="52">
        <v>0</v>
      </c>
    </row>
    <row r="34" spans="1:7" x14ac:dyDescent="0.25">
      <c r="A34" s="138"/>
      <c r="C34" s="52"/>
      <c r="D34" s="52"/>
      <c r="E34" s="52"/>
      <c r="F34" s="98"/>
      <c r="G34" s="52"/>
    </row>
    <row r="35" spans="1:7" x14ac:dyDescent="0.25">
      <c r="A35" s="149" t="s">
        <v>531</v>
      </c>
      <c r="C35" s="52"/>
      <c r="D35" s="52"/>
      <c r="E35" s="52"/>
      <c r="F35" s="98"/>
      <c r="G35" s="52"/>
    </row>
    <row r="36" spans="1:7" x14ac:dyDescent="0.25">
      <c r="A36" s="150" t="s">
        <v>532</v>
      </c>
      <c r="B36" s="46">
        <v>30292.05</v>
      </c>
      <c r="C36" s="52"/>
      <c r="D36" s="87">
        <v>23020.16</v>
      </c>
      <c r="E36" s="52">
        <v>0</v>
      </c>
      <c r="F36" s="98">
        <v>0</v>
      </c>
      <c r="G36" s="87">
        <v>30292.05</v>
      </c>
    </row>
    <row r="37" spans="1:7" x14ac:dyDescent="0.25">
      <c r="A37" s="150" t="s">
        <v>533</v>
      </c>
      <c r="B37" s="48">
        <v>6696.49</v>
      </c>
      <c r="C37" s="52"/>
      <c r="D37" s="87">
        <v>8193.18</v>
      </c>
      <c r="E37" s="52">
        <v>0</v>
      </c>
      <c r="F37" s="98">
        <v>0</v>
      </c>
      <c r="G37" s="87">
        <v>6696.49</v>
      </c>
    </row>
    <row r="38" spans="1:7" x14ac:dyDescent="0.25">
      <c r="A38" s="150" t="s">
        <v>534</v>
      </c>
      <c r="B38" s="48">
        <v>7391.96</v>
      </c>
      <c r="C38" s="52"/>
      <c r="D38" s="87">
        <v>7882.85</v>
      </c>
      <c r="E38" s="52">
        <v>0</v>
      </c>
      <c r="F38" s="98">
        <v>0</v>
      </c>
      <c r="G38" s="87">
        <v>7436.14</v>
      </c>
    </row>
    <row r="39" spans="1:7" x14ac:dyDescent="0.25">
      <c r="A39" s="138"/>
      <c r="B39" s="59"/>
      <c r="C39" s="52"/>
      <c r="D39" s="52"/>
      <c r="E39" s="52"/>
      <c r="F39" s="98"/>
      <c r="G39" s="52"/>
    </row>
    <row r="40" spans="1:7" x14ac:dyDescent="0.25">
      <c r="A40" s="149" t="s">
        <v>535</v>
      </c>
      <c r="B40">
        <v>0</v>
      </c>
      <c r="C40" s="52"/>
      <c r="D40" s="52"/>
      <c r="E40" s="52"/>
      <c r="F40" s="98"/>
      <c r="G40" s="52">
        <v>0</v>
      </c>
    </row>
    <row r="41" spans="1:7" x14ac:dyDescent="0.25">
      <c r="A41" s="138"/>
      <c r="B41" s="44"/>
      <c r="C41" s="52"/>
      <c r="D41" s="52"/>
      <c r="E41" s="52"/>
      <c r="F41" s="98"/>
      <c r="G41" s="52"/>
    </row>
    <row r="42" spans="1:7" x14ac:dyDescent="0.25">
      <c r="A42" s="149" t="s">
        <v>536</v>
      </c>
      <c r="B42" s="44"/>
      <c r="C42" s="52"/>
      <c r="D42" s="52"/>
      <c r="E42" s="52"/>
      <c r="F42" s="98"/>
      <c r="G42" s="52"/>
    </row>
    <row r="43" spans="1:7" x14ac:dyDescent="0.25">
      <c r="A43" s="150" t="s">
        <v>537</v>
      </c>
      <c r="B43" s="48">
        <v>110569776.98999999</v>
      </c>
      <c r="C43" s="87"/>
      <c r="D43" s="87">
        <v>18078038.640000001</v>
      </c>
      <c r="E43" s="87">
        <v>0</v>
      </c>
      <c r="F43" s="185">
        <v>382469.15</v>
      </c>
      <c r="G43" s="87">
        <v>129030284.78</v>
      </c>
    </row>
    <row r="44" spans="1:7" x14ac:dyDescent="0.25">
      <c r="A44" s="150" t="s">
        <v>538</v>
      </c>
      <c r="B44" s="48">
        <v>381096497.18000001</v>
      </c>
      <c r="C44" s="87"/>
      <c r="D44" s="87">
        <v>3813683.18</v>
      </c>
      <c r="E44" s="87">
        <v>6442402.7999999998</v>
      </c>
      <c r="F44" s="185">
        <v>40891029.909999996</v>
      </c>
      <c r="G44" s="87">
        <v>432243613.07999998</v>
      </c>
    </row>
    <row r="45" spans="1:7" x14ac:dyDescent="0.25">
      <c r="A45" s="150" t="s">
        <v>539</v>
      </c>
      <c r="B45" s="46">
        <v>601503276.09000003</v>
      </c>
      <c r="C45" s="87"/>
      <c r="D45" s="87">
        <v>6300132.8099999996</v>
      </c>
      <c r="E45" s="87">
        <v>10326484.859999999</v>
      </c>
      <c r="F45" s="185">
        <v>74755942.390000001</v>
      </c>
      <c r="G45" s="87">
        <v>692885836.14999998</v>
      </c>
    </row>
    <row r="46" spans="1:7" x14ac:dyDescent="0.25">
      <c r="A46" s="138"/>
      <c r="B46" s="44"/>
      <c r="C46" s="52"/>
      <c r="D46" s="52"/>
      <c r="E46" s="52"/>
      <c r="F46" s="98"/>
      <c r="G46" s="52"/>
    </row>
    <row r="47" spans="1:7" ht="30" x14ac:dyDescent="0.25">
      <c r="A47" s="149" t="s">
        <v>540</v>
      </c>
      <c r="B47" s="44"/>
      <c r="C47" s="52"/>
      <c r="D47" s="52"/>
      <c r="E47" s="52"/>
      <c r="F47" s="98"/>
      <c r="G47" s="52"/>
    </row>
    <row r="48" spans="1:7" x14ac:dyDescent="0.25">
      <c r="A48" s="150" t="s">
        <v>538</v>
      </c>
      <c r="B48" s="87">
        <v>0</v>
      </c>
      <c r="C48" s="87"/>
      <c r="D48" s="87">
        <v>0</v>
      </c>
      <c r="E48" s="87">
        <v>0</v>
      </c>
      <c r="F48" s="185">
        <v>0</v>
      </c>
      <c r="G48" s="87">
        <v>0</v>
      </c>
    </row>
    <row r="49" spans="1:7" x14ac:dyDescent="0.25">
      <c r="A49" s="150" t="s">
        <v>539</v>
      </c>
      <c r="B49" s="87">
        <v>0</v>
      </c>
      <c r="C49" s="87"/>
      <c r="D49" s="87">
        <v>0</v>
      </c>
      <c r="E49" s="87">
        <v>0</v>
      </c>
      <c r="F49" s="185">
        <v>0</v>
      </c>
      <c r="G49" s="87">
        <v>0</v>
      </c>
    </row>
    <row r="50" spans="1:7" x14ac:dyDescent="0.25">
      <c r="A50" s="138"/>
      <c r="C50" s="52"/>
      <c r="D50" s="52"/>
      <c r="E50" s="52"/>
      <c r="F50" s="98"/>
      <c r="G50" s="52"/>
    </row>
    <row r="51" spans="1:7" x14ac:dyDescent="0.25">
      <c r="A51" s="149" t="s">
        <v>541</v>
      </c>
      <c r="C51" s="52"/>
      <c r="D51" s="52"/>
      <c r="E51" s="52"/>
      <c r="F51" s="98"/>
      <c r="G51" s="52"/>
    </row>
    <row r="52" spans="1:7" x14ac:dyDescent="0.25">
      <c r="A52" s="150" t="s">
        <v>538</v>
      </c>
      <c r="B52" s="87">
        <v>0</v>
      </c>
      <c r="C52" s="87"/>
      <c r="D52" s="87">
        <v>0</v>
      </c>
      <c r="E52" s="87">
        <v>0</v>
      </c>
      <c r="F52" s="87">
        <v>0</v>
      </c>
      <c r="G52" s="87">
        <v>0</v>
      </c>
    </row>
    <row r="53" spans="1:7" x14ac:dyDescent="0.25">
      <c r="A53" s="150" t="s">
        <v>539</v>
      </c>
      <c r="B53" s="87">
        <v>0</v>
      </c>
      <c r="C53" s="87"/>
      <c r="D53" s="87">
        <v>0</v>
      </c>
      <c r="E53" s="87">
        <v>0</v>
      </c>
      <c r="F53" s="185">
        <v>0</v>
      </c>
      <c r="G53" s="87">
        <v>0</v>
      </c>
    </row>
    <row r="54" spans="1:7" x14ac:dyDescent="0.25">
      <c r="A54" s="150" t="s">
        <v>542</v>
      </c>
      <c r="B54" s="87">
        <v>0</v>
      </c>
      <c r="C54" s="87"/>
      <c r="D54" s="87">
        <v>0</v>
      </c>
      <c r="E54" s="87">
        <v>0</v>
      </c>
      <c r="F54" s="185">
        <v>0</v>
      </c>
      <c r="G54" s="87">
        <v>0</v>
      </c>
    </row>
    <row r="55" spans="1:7" x14ac:dyDescent="0.25">
      <c r="A55" s="138"/>
      <c r="B55" s="44"/>
      <c r="C55" s="52"/>
      <c r="D55" s="52"/>
      <c r="E55" s="52"/>
      <c r="F55" s="98"/>
      <c r="G55" s="52"/>
    </row>
    <row r="56" spans="1:7" x14ac:dyDescent="0.25">
      <c r="A56" s="149" t="s">
        <v>543</v>
      </c>
      <c r="B56" s="44"/>
      <c r="C56" s="52"/>
      <c r="D56" s="52"/>
      <c r="E56" s="52"/>
      <c r="F56" s="98"/>
      <c r="G56" s="52"/>
    </row>
    <row r="57" spans="1:7" x14ac:dyDescent="0.25">
      <c r="A57" s="150" t="s">
        <v>538</v>
      </c>
      <c r="B57" s="191">
        <v>-491666274.17000002</v>
      </c>
      <c r="C57" s="250"/>
      <c r="D57" s="192">
        <v>-21891721.82</v>
      </c>
      <c r="E57" s="192">
        <v>-6442402.7999999998</v>
      </c>
      <c r="F57" s="192">
        <v>-41273499.060000002</v>
      </c>
      <c r="G57" s="192">
        <v>-561273897.86000001</v>
      </c>
    </row>
    <row r="58" spans="1:7" x14ac:dyDescent="0.25">
      <c r="A58" s="150" t="s">
        <v>539</v>
      </c>
      <c r="B58" s="191">
        <v>-601503276.09000003</v>
      </c>
      <c r="C58" s="250"/>
      <c r="D58" s="192">
        <v>-6300132.8099999996</v>
      </c>
      <c r="E58" s="192">
        <v>-10326484.859999999</v>
      </c>
      <c r="F58" s="192">
        <v>-74755942.390000001</v>
      </c>
      <c r="G58" s="192">
        <v>-692885836.14999998</v>
      </c>
    </row>
    <row r="59" spans="1:7" x14ac:dyDescent="0.25">
      <c r="A59" s="138"/>
      <c r="B59" s="44"/>
      <c r="C59" s="52"/>
      <c r="D59" s="52"/>
      <c r="E59" s="52"/>
      <c r="F59" s="98"/>
      <c r="G59" s="52"/>
    </row>
    <row r="60" spans="1:7" x14ac:dyDescent="0.25">
      <c r="A60" s="149" t="s">
        <v>544</v>
      </c>
      <c r="B60" s="44"/>
      <c r="C60" s="52"/>
      <c r="D60" s="52"/>
      <c r="E60" s="52"/>
      <c r="F60" s="98"/>
      <c r="G60" s="52"/>
    </row>
    <row r="61" spans="1:7" x14ac:dyDescent="0.25">
      <c r="A61" s="150" t="s">
        <v>545</v>
      </c>
      <c r="B61" s="59">
        <v>2024</v>
      </c>
      <c r="C61" s="137"/>
      <c r="D61" s="137"/>
      <c r="E61" s="137"/>
      <c r="F61" s="186"/>
      <c r="G61" s="52"/>
    </row>
    <row r="62" spans="1:7" x14ac:dyDescent="0.25">
      <c r="A62" s="150" t="s">
        <v>546</v>
      </c>
      <c r="B62" s="119">
        <v>0.02</v>
      </c>
      <c r="C62" s="155"/>
      <c r="D62" s="155"/>
      <c r="E62" s="155"/>
      <c r="F62" s="187"/>
      <c r="G62" s="52"/>
    </row>
    <row r="63" spans="1:7" x14ac:dyDescent="0.25">
      <c r="A63" s="138"/>
      <c r="B63" s="44"/>
      <c r="C63" s="137"/>
      <c r="D63" s="137"/>
      <c r="E63" s="137"/>
      <c r="F63" s="186"/>
      <c r="G63" s="52"/>
    </row>
    <row r="64" spans="1:7" x14ac:dyDescent="0.25">
      <c r="A64" s="149" t="s">
        <v>547</v>
      </c>
      <c r="B64" s="44"/>
      <c r="C64" s="137"/>
      <c r="D64" s="137"/>
      <c r="E64" s="137"/>
      <c r="F64" s="186"/>
      <c r="G64" s="52"/>
    </row>
    <row r="65" spans="1:7" x14ac:dyDescent="0.25">
      <c r="A65" s="150" t="s">
        <v>548</v>
      </c>
      <c r="B65" s="59">
        <v>2024</v>
      </c>
      <c r="C65" s="59">
        <v>2024</v>
      </c>
      <c r="D65" s="59">
        <v>2024</v>
      </c>
      <c r="E65" s="59">
        <v>2024</v>
      </c>
      <c r="F65" s="176">
        <v>2024</v>
      </c>
      <c r="G65" s="176">
        <v>2024</v>
      </c>
    </row>
    <row r="66" spans="1:7" ht="45" x14ac:dyDescent="0.25">
      <c r="A66" s="150" t="s">
        <v>549</v>
      </c>
      <c r="B66" s="172" t="s">
        <v>624</v>
      </c>
      <c r="C66" s="172" t="s">
        <v>624</v>
      </c>
      <c r="D66" s="172" t="s">
        <v>624</v>
      </c>
      <c r="E66" s="172" t="s">
        <v>624</v>
      </c>
      <c r="F66" s="172" t="s">
        <v>624</v>
      </c>
      <c r="G66" s="172" t="s">
        <v>624</v>
      </c>
    </row>
    <row r="67" spans="1:7" x14ac:dyDescent="0.25">
      <c r="A67" s="53"/>
      <c r="B67" s="173"/>
      <c r="C67" s="53"/>
      <c r="D67" s="53"/>
      <c r="E67" s="53"/>
      <c r="F67" s="188"/>
      <c r="G67" s="53"/>
    </row>
  </sheetData>
  <mergeCells count="3">
    <mergeCell ref="A1:F1"/>
    <mergeCell ref="A2:G3"/>
    <mergeCell ref="C57:C58"/>
  </mergeCells>
  <dataValidations count="12">
    <dataValidation type="decimal" allowBlank="1" showInputMessage="1" showErrorMessage="1" sqref="B5:F5 C16:F27 B28 B61:B62 B52 B43 B39 B36 B31:B32" xr:uid="{A127EE09-401B-4392-8326-62B1046E7819}">
      <formula1>-1.79769313486231E+100</formula1>
      <formula2>1.79769313486231E+100</formula2>
    </dataValidation>
    <dataValidation type="whole" allowBlank="1" showInputMessage="1" showErrorMessage="1" sqref="B15:B17 B11:B13" xr:uid="{5BC27FA7-40B0-466A-8486-B58F0ACFCF1B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 D7:G7" xr:uid="{854E8FCE-1A6B-468D-81A7-0995B1B4FD44}"/>
    <dataValidation allowBlank="1" showInputMessage="1" showErrorMessage="1" prompt="Definir si el tipo de sistema corresponde a una prestación laboral o es un fondo general para trabajadores del estado o municipio." sqref="B6 D6:G6" xr:uid="{8531BC10-FE0A-40D4-9EED-8169949AA793}"/>
    <dataValidation type="decimal" allowBlank="1" showInputMessage="1" showErrorMessage="1" prompt="La esperanza de vida (en años) de los afiliados al plan. " sqref="B25" xr:uid="{C9E8C7F7-B96B-42B5-9AE5-7203D4422325}">
      <formula1>0</formula1>
      <formula2>199</formula2>
    </dataValidation>
    <dataValidation type="whole" allowBlank="1" showInputMessage="1" showErrorMessage="1" prompt="La edad (en años) a la que el afiliado puede tramitar su jubilación o pensión." sqref="B24" xr:uid="{C424BA70-C7D5-4B4C-84BC-7CA9B15D8CEC}">
      <formula1>0</formula1>
      <formula2>199</formula2>
    </dataValidation>
    <dataValidation type="decimal" allowBlank="1" showInputMessage="1" showErrorMessage="1" prompt="El porcentaje (%) de crecimiento esperado de los pensionados y jubilados." sqref="B22" xr:uid="{85A97FC7-E63C-4548-8987-7FEB9C276301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B21" xr:uid="{3C2EFAA9-95DD-475D-A2DE-1DAC295046ED}">
      <formula1>0</formula1>
      <formula2>100</formula2>
    </dataValidation>
    <dataValidation type="whole" allowBlank="1" showInputMessage="1" showErrorMessage="1" prompt="Promedio de años de servicios de los trabajadores afiliados activos." sqref="B19" xr:uid="{44865C6A-BDE1-4EEE-B983-95A48C200946}">
      <formula1>0</formula1>
      <formula2>100</formula2>
    </dataValidation>
    <dataValidation type="whole" allowBlank="1" showInputMessage="1" showErrorMessage="1" prompt="El año en que se elaboró el estudio actuarial más reciente." sqref="B65:G65" xr:uid="{F059E8A0-FF1D-456E-892A-03E7091C7F1D}">
      <formula1>1900</formula1>
      <formula2>2099</formula2>
    </dataValidation>
    <dataValidation type="decimal" allowBlank="1" showInputMessage="1" showErrorMessage="1" prompt="El porcentaje (%) de crecimiento esperado de los activos del plan." sqref="B23" xr:uid="{DC1BC0E2-4F33-4E6B-9B59-ACD47774359C}">
      <formula1>0</formula1>
      <formula2>100</formula2>
    </dataValidation>
    <dataValidation type="decimal" allowBlank="1" showInputMessage="1" showErrorMessage="1" sqref="B10 B14" xr:uid="{2ED5B79C-F92E-4A1B-80E2-8D520AC52FDA}">
      <formula1>0</formula1>
      <formula2>200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53" t="s">
        <v>439</v>
      </c>
      <c r="B1" s="253"/>
      <c r="C1" s="253"/>
      <c r="D1" s="253"/>
      <c r="E1" s="253"/>
      <c r="F1" s="253"/>
      <c r="G1" s="253"/>
    </row>
    <row r="2" spans="1:7" x14ac:dyDescent="0.25">
      <c r="A2" s="124" t="str">
        <f>'Formato 1'!A2</f>
        <v>MUNICIPIO MOROLEON GUANAJUATO</v>
      </c>
      <c r="B2" s="125"/>
      <c r="C2" s="125"/>
      <c r="D2" s="125"/>
      <c r="E2" s="125"/>
      <c r="F2" s="125"/>
      <c r="G2" s="126"/>
    </row>
    <row r="3" spans="1:7" x14ac:dyDescent="0.25">
      <c r="A3" s="127" t="s">
        <v>440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441</v>
      </c>
      <c r="B5" s="128"/>
      <c r="C5" s="128"/>
      <c r="D5" s="128"/>
      <c r="E5" s="128"/>
      <c r="F5" s="128"/>
      <c r="G5" s="129"/>
    </row>
    <row r="6" spans="1:7" x14ac:dyDescent="0.25">
      <c r="A6" s="251" t="s">
        <v>442</v>
      </c>
      <c r="B6" s="35">
        <v>2022</v>
      </c>
      <c r="C6" s="251">
        <f>+B6+1</f>
        <v>2023</v>
      </c>
      <c r="D6" s="251">
        <f>+C6+1</f>
        <v>2024</v>
      </c>
      <c r="E6" s="251">
        <f>+D6+1</f>
        <v>2025</v>
      </c>
      <c r="F6" s="251">
        <f>+E6+1</f>
        <v>2026</v>
      </c>
      <c r="G6" s="251">
        <f>+F6+1</f>
        <v>2027</v>
      </c>
    </row>
    <row r="7" spans="1:7" ht="83.25" customHeight="1" x14ac:dyDescent="0.25">
      <c r="A7" s="252"/>
      <c r="B7" s="69" t="s">
        <v>443</v>
      </c>
      <c r="C7" s="252"/>
      <c r="D7" s="252"/>
      <c r="E7" s="252"/>
      <c r="F7" s="252"/>
      <c r="G7" s="252"/>
    </row>
    <row r="8" spans="1:7" ht="30" x14ac:dyDescent="0.25">
      <c r="A8" s="70" t="s">
        <v>444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445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446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447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448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449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452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453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54" t="s">
        <v>458</v>
      </c>
      <c r="B1" s="254"/>
      <c r="C1" s="254"/>
      <c r="D1" s="254"/>
      <c r="E1" s="254"/>
      <c r="F1" s="254"/>
      <c r="G1" s="254"/>
    </row>
    <row r="2" spans="1:7" x14ac:dyDescent="0.25">
      <c r="A2" s="124" t="str">
        <f>'Formato 1'!A2</f>
        <v>MUNICIPIO MOROLEON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459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441</v>
      </c>
      <c r="B5" s="110"/>
      <c r="C5" s="110"/>
      <c r="D5" s="110"/>
      <c r="E5" s="110"/>
      <c r="F5" s="110"/>
      <c r="G5" s="111"/>
    </row>
    <row r="6" spans="1:7" x14ac:dyDescent="0.25">
      <c r="A6" s="255" t="s">
        <v>460</v>
      </c>
      <c r="B6" s="35">
        <v>2022</v>
      </c>
      <c r="C6" s="251">
        <f>+B6+1</f>
        <v>2023</v>
      </c>
      <c r="D6" s="251">
        <f>+C6+1</f>
        <v>2024</v>
      </c>
      <c r="E6" s="251">
        <f>+D6+1</f>
        <v>2025</v>
      </c>
      <c r="F6" s="251">
        <f>+E6+1</f>
        <v>2026</v>
      </c>
      <c r="G6" s="251">
        <f>+F6+1</f>
        <v>2027</v>
      </c>
    </row>
    <row r="7" spans="1:7" ht="57.75" customHeight="1" x14ac:dyDescent="0.25">
      <c r="A7" s="256"/>
      <c r="B7" s="36" t="s">
        <v>443</v>
      </c>
      <c r="C7" s="252"/>
      <c r="D7" s="252"/>
      <c r="E7" s="252"/>
      <c r="F7" s="252"/>
      <c r="G7" s="252"/>
    </row>
    <row r="8" spans="1:7" x14ac:dyDescent="0.25">
      <c r="A8" s="26" t="s">
        <v>461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462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464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466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468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462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468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473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54" t="s">
        <v>474</v>
      </c>
      <c r="B1" s="254"/>
      <c r="C1" s="254"/>
      <c r="D1" s="254"/>
      <c r="E1" s="254"/>
      <c r="F1" s="254"/>
      <c r="G1" s="254"/>
    </row>
    <row r="2" spans="1:7" x14ac:dyDescent="0.25">
      <c r="A2" s="124" t="str">
        <f>'Formato 1'!A2</f>
        <v>MUNICIPIO MOROLEON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475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58" t="s">
        <v>442</v>
      </c>
      <c r="B5" s="259">
        <v>2017</v>
      </c>
      <c r="C5" s="259">
        <f>+B5+1</f>
        <v>2018</v>
      </c>
      <c r="D5" s="259">
        <f>+C5+1</f>
        <v>2019</v>
      </c>
      <c r="E5" s="259">
        <f>+D5+1</f>
        <v>2020</v>
      </c>
      <c r="F5" s="259">
        <f>+E5+1</f>
        <v>2021</v>
      </c>
      <c r="G5" s="35">
        <f>+F5+1</f>
        <v>2022</v>
      </c>
    </row>
    <row r="6" spans="1:7" ht="32.25" x14ac:dyDescent="0.25">
      <c r="A6" s="234"/>
      <c r="B6" s="260"/>
      <c r="C6" s="260"/>
      <c r="D6" s="260"/>
      <c r="E6" s="260"/>
      <c r="F6" s="260"/>
      <c r="G6" s="36" t="s">
        <v>476</v>
      </c>
    </row>
    <row r="7" spans="1:7" x14ac:dyDescent="0.25">
      <c r="A7" s="61" t="s">
        <v>444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479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483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484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485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486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487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488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489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492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494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495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7" t="s">
        <v>497</v>
      </c>
      <c r="B39" s="257"/>
      <c r="C39" s="257"/>
      <c r="D39" s="257"/>
      <c r="E39" s="257"/>
      <c r="F39" s="257"/>
      <c r="G39" s="257"/>
    </row>
    <row r="40" spans="1:7" x14ac:dyDescent="0.25">
      <c r="A40" s="257" t="s">
        <v>498</v>
      </c>
      <c r="B40" s="257"/>
      <c r="C40" s="257"/>
      <c r="D40" s="257"/>
      <c r="E40" s="257"/>
      <c r="F40" s="257"/>
      <c r="G40" s="25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54" t="s">
        <v>499</v>
      </c>
      <c r="B1" s="254"/>
      <c r="C1" s="254"/>
      <c r="D1" s="254"/>
      <c r="E1" s="254"/>
      <c r="F1" s="254"/>
      <c r="G1" s="254"/>
    </row>
    <row r="2" spans="1:7" x14ac:dyDescent="0.25">
      <c r="A2" s="124" t="str">
        <f>'Formato 1'!A2</f>
        <v>MUNICIPIO MOROLEON GUANAJUATO</v>
      </c>
      <c r="B2" s="125"/>
      <c r="C2" s="125"/>
      <c r="D2" s="125"/>
      <c r="E2" s="125"/>
      <c r="F2" s="125"/>
      <c r="G2" s="126"/>
    </row>
    <row r="3" spans="1:7" x14ac:dyDescent="0.25">
      <c r="A3" s="109" t="s">
        <v>500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61" t="s">
        <v>460</v>
      </c>
      <c r="B5" s="259">
        <v>2017</v>
      </c>
      <c r="C5" s="259">
        <f>+B5+1</f>
        <v>2018</v>
      </c>
      <c r="D5" s="259">
        <f>+C5+1</f>
        <v>2019</v>
      </c>
      <c r="E5" s="259">
        <f>+D5+1</f>
        <v>2020</v>
      </c>
      <c r="F5" s="259">
        <f>+E5+1</f>
        <v>2021</v>
      </c>
      <c r="G5" s="35">
        <v>2022</v>
      </c>
    </row>
    <row r="6" spans="1:7" ht="48.75" customHeight="1" x14ac:dyDescent="0.25">
      <c r="A6" s="262"/>
      <c r="B6" s="260"/>
      <c r="C6" s="260"/>
      <c r="D6" s="260"/>
      <c r="E6" s="260"/>
      <c r="F6" s="260"/>
      <c r="G6" s="36" t="s">
        <v>501</v>
      </c>
    </row>
    <row r="7" spans="1:7" x14ac:dyDescent="0.25">
      <c r="A7" s="26" t="s">
        <v>461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462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463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466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468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469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462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463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466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468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502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7" t="s">
        <v>497</v>
      </c>
      <c r="B32" s="257"/>
      <c r="C32" s="257"/>
      <c r="D32" s="257"/>
      <c r="E32" s="257"/>
      <c r="F32" s="257"/>
      <c r="G32" s="257"/>
    </row>
    <row r="33" spans="1:7" x14ac:dyDescent="0.25">
      <c r="A33" s="257" t="s">
        <v>498</v>
      </c>
      <c r="B33" s="257"/>
      <c r="C33" s="257"/>
      <c r="D33" s="257"/>
      <c r="E33" s="257"/>
      <c r="F33" s="257"/>
      <c r="G33" s="25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63" t="s">
        <v>503</v>
      </c>
      <c r="B1" s="263"/>
      <c r="C1" s="263"/>
      <c r="D1" s="263"/>
      <c r="E1" s="263"/>
      <c r="F1" s="263"/>
    </row>
    <row r="2" spans="1:6" ht="20.100000000000001" customHeight="1" x14ac:dyDescent="0.25">
      <c r="A2" s="106" t="str">
        <f>'Formato 1'!A2</f>
        <v>MUNICIPIO MOROLEON GUANAJUATO</v>
      </c>
      <c r="B2" s="130"/>
      <c r="C2" s="130"/>
      <c r="D2" s="130"/>
      <c r="E2" s="130"/>
      <c r="F2" s="131"/>
    </row>
    <row r="3" spans="1:6" ht="29.25" customHeight="1" x14ac:dyDescent="0.25">
      <c r="A3" s="132" t="s">
        <v>504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505</v>
      </c>
      <c r="C4" s="117" t="s">
        <v>506</v>
      </c>
      <c r="D4" s="117" t="s">
        <v>507</v>
      </c>
      <c r="E4" s="117" t="s">
        <v>508</v>
      </c>
      <c r="F4" s="117" t="s">
        <v>509</v>
      </c>
    </row>
    <row r="5" spans="1:6" ht="12.75" customHeight="1" x14ac:dyDescent="0.25">
      <c r="A5" s="18" t="s">
        <v>510</v>
      </c>
      <c r="B5" s="52"/>
      <c r="C5" s="52"/>
      <c r="D5" s="52"/>
      <c r="E5" s="52"/>
      <c r="F5" s="52"/>
    </row>
    <row r="6" spans="1:6" ht="30" x14ac:dyDescent="0.25">
      <c r="A6" s="58" t="s">
        <v>511</v>
      </c>
      <c r="B6" s="59"/>
      <c r="C6" s="59"/>
      <c r="D6" s="59"/>
      <c r="E6" s="59"/>
      <c r="F6" s="59"/>
    </row>
    <row r="7" spans="1:6" ht="15" x14ac:dyDescent="0.25">
      <c r="A7" s="58" t="s">
        <v>512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513</v>
      </c>
      <c r="B9" s="44"/>
      <c r="C9" s="44"/>
      <c r="D9" s="44"/>
      <c r="E9" s="44"/>
      <c r="F9" s="44"/>
    </row>
    <row r="10" spans="1:6" ht="15" x14ac:dyDescent="0.25">
      <c r="A10" s="58" t="s">
        <v>514</v>
      </c>
      <c r="B10" s="59"/>
      <c r="C10" s="59"/>
      <c r="D10" s="59"/>
      <c r="E10" s="59"/>
      <c r="F10" s="59"/>
    </row>
    <row r="11" spans="1:6" ht="15" x14ac:dyDescent="0.25">
      <c r="A11" s="79" t="s">
        <v>515</v>
      </c>
      <c r="B11" s="59"/>
      <c r="C11" s="59"/>
      <c r="D11" s="59"/>
      <c r="E11" s="59"/>
      <c r="F11" s="59"/>
    </row>
    <row r="12" spans="1:6" ht="15" x14ac:dyDescent="0.25">
      <c r="A12" s="79" t="s">
        <v>516</v>
      </c>
      <c r="B12" s="59"/>
      <c r="C12" s="59"/>
      <c r="D12" s="59"/>
      <c r="E12" s="59"/>
      <c r="F12" s="59"/>
    </row>
    <row r="13" spans="1:6" ht="15" x14ac:dyDescent="0.25">
      <c r="A13" s="79" t="s">
        <v>517</v>
      </c>
      <c r="B13" s="59"/>
      <c r="C13" s="59"/>
      <c r="D13" s="59"/>
      <c r="E13" s="59"/>
      <c r="F13" s="59"/>
    </row>
    <row r="14" spans="1:6" ht="15" x14ac:dyDescent="0.25">
      <c r="A14" s="58" t="s">
        <v>518</v>
      </c>
      <c r="B14" s="59"/>
      <c r="C14" s="59"/>
      <c r="D14" s="59"/>
      <c r="E14" s="59"/>
      <c r="F14" s="59"/>
    </row>
    <row r="15" spans="1:6" ht="15" x14ac:dyDescent="0.25">
      <c r="A15" s="79" t="s">
        <v>515</v>
      </c>
      <c r="B15" s="59"/>
      <c r="C15" s="59"/>
      <c r="D15" s="59"/>
      <c r="E15" s="59"/>
      <c r="F15" s="59"/>
    </row>
    <row r="16" spans="1:6" ht="15" x14ac:dyDescent="0.25">
      <c r="A16" s="79" t="s">
        <v>516</v>
      </c>
      <c r="B16" s="59"/>
      <c r="C16" s="59"/>
      <c r="D16" s="59"/>
      <c r="E16" s="59"/>
      <c r="F16" s="59"/>
    </row>
    <row r="17" spans="1:6" ht="15" x14ac:dyDescent="0.25">
      <c r="A17" s="79" t="s">
        <v>517</v>
      </c>
      <c r="B17" s="59"/>
      <c r="C17" s="59"/>
      <c r="D17" s="59"/>
      <c r="E17" s="59"/>
      <c r="F17" s="59"/>
    </row>
    <row r="18" spans="1:6" ht="15" x14ac:dyDescent="0.25">
      <c r="A18" s="58" t="s">
        <v>519</v>
      </c>
      <c r="B18" s="118"/>
      <c r="C18" s="59"/>
      <c r="D18" s="59"/>
      <c r="E18" s="59"/>
      <c r="F18" s="59"/>
    </row>
    <row r="19" spans="1:6" ht="15" x14ac:dyDescent="0.25">
      <c r="A19" s="58" t="s">
        <v>520</v>
      </c>
      <c r="B19" s="59"/>
      <c r="C19" s="59"/>
      <c r="D19" s="59"/>
      <c r="E19" s="59"/>
      <c r="F19" s="59"/>
    </row>
    <row r="20" spans="1:6" ht="30" x14ac:dyDescent="0.25">
      <c r="A20" s="58" t="s">
        <v>521</v>
      </c>
      <c r="B20" s="119"/>
      <c r="C20" s="119"/>
      <c r="D20" s="119"/>
      <c r="E20" s="119"/>
      <c r="F20" s="119"/>
    </row>
    <row r="21" spans="1:6" ht="30" x14ac:dyDescent="0.25">
      <c r="A21" s="58" t="s">
        <v>522</v>
      </c>
      <c r="B21" s="119"/>
      <c r="C21" s="119"/>
      <c r="D21" s="119"/>
      <c r="E21" s="119"/>
      <c r="F21" s="119"/>
    </row>
    <row r="22" spans="1:6" ht="30" x14ac:dyDescent="0.25">
      <c r="A22" s="58" t="s">
        <v>523</v>
      </c>
      <c r="B22" s="119"/>
      <c r="C22" s="119"/>
      <c r="D22" s="119"/>
      <c r="E22" s="119"/>
      <c r="F22" s="119"/>
    </row>
    <row r="23" spans="1:6" ht="15" x14ac:dyDescent="0.25">
      <c r="A23" s="58" t="s">
        <v>524</v>
      </c>
      <c r="B23" s="119"/>
      <c r="C23" s="119"/>
      <c r="D23" s="119"/>
      <c r="E23" s="119"/>
      <c r="F23" s="119"/>
    </row>
    <row r="24" spans="1:6" ht="15" x14ac:dyDescent="0.25">
      <c r="A24" s="58" t="s">
        <v>525</v>
      </c>
      <c r="B24" s="120"/>
      <c r="C24" s="59"/>
      <c r="D24" s="59"/>
      <c r="E24" s="59"/>
      <c r="F24" s="59"/>
    </row>
    <row r="25" spans="1:6" ht="15" x14ac:dyDescent="0.25">
      <c r="A25" s="58" t="s">
        <v>526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527</v>
      </c>
      <c r="B27" s="44"/>
      <c r="C27" s="44"/>
      <c r="D27" s="44"/>
      <c r="E27" s="44"/>
      <c r="F27" s="44"/>
    </row>
    <row r="28" spans="1:6" ht="15" x14ac:dyDescent="0.25">
      <c r="A28" s="58" t="s">
        <v>528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529</v>
      </c>
      <c r="B30" s="44"/>
      <c r="C30" s="44"/>
      <c r="D30" s="44"/>
      <c r="E30" s="44"/>
      <c r="F30" s="44"/>
    </row>
    <row r="31" spans="1:6" ht="15" x14ac:dyDescent="0.25">
      <c r="A31" s="58" t="s">
        <v>514</v>
      </c>
      <c r="B31" s="59"/>
      <c r="C31" s="59"/>
      <c r="D31" s="59"/>
      <c r="E31" s="59"/>
      <c r="F31" s="59"/>
    </row>
    <row r="32" spans="1:6" ht="15" x14ac:dyDescent="0.25">
      <c r="A32" s="58" t="s">
        <v>518</v>
      </c>
      <c r="B32" s="59"/>
      <c r="C32" s="59"/>
      <c r="D32" s="59"/>
      <c r="E32" s="59"/>
      <c r="F32" s="59"/>
    </row>
    <row r="33" spans="1:6" ht="15" x14ac:dyDescent="0.25">
      <c r="A33" s="58" t="s">
        <v>530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531</v>
      </c>
      <c r="B35" s="44"/>
      <c r="C35" s="44"/>
      <c r="D35" s="44"/>
      <c r="E35" s="44"/>
      <c r="F35" s="44"/>
    </row>
    <row r="36" spans="1:6" ht="15" x14ac:dyDescent="0.25">
      <c r="A36" s="58" t="s">
        <v>532</v>
      </c>
      <c r="B36" s="59"/>
      <c r="C36" s="59"/>
      <c r="D36" s="59"/>
      <c r="E36" s="59"/>
      <c r="F36" s="59"/>
    </row>
    <row r="37" spans="1:6" ht="15" x14ac:dyDescent="0.25">
      <c r="A37" s="58" t="s">
        <v>533</v>
      </c>
      <c r="B37" s="59"/>
      <c r="C37" s="59"/>
      <c r="D37" s="59"/>
      <c r="E37" s="59"/>
      <c r="F37" s="59"/>
    </row>
    <row r="38" spans="1:6" ht="15" x14ac:dyDescent="0.25">
      <c r="A38" s="58" t="s">
        <v>534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535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536</v>
      </c>
      <c r="B42" s="44"/>
      <c r="C42" s="44"/>
      <c r="D42" s="44"/>
      <c r="E42" s="44"/>
      <c r="F42" s="44"/>
    </row>
    <row r="43" spans="1:6" ht="15" x14ac:dyDescent="0.25">
      <c r="A43" s="58" t="s">
        <v>537</v>
      </c>
      <c r="B43" s="59"/>
      <c r="C43" s="59"/>
      <c r="D43" s="59"/>
      <c r="E43" s="59"/>
      <c r="F43" s="59"/>
    </row>
    <row r="44" spans="1:6" ht="15" x14ac:dyDescent="0.25">
      <c r="A44" s="58" t="s">
        <v>538</v>
      </c>
      <c r="B44" s="59"/>
      <c r="C44" s="59"/>
      <c r="D44" s="59"/>
      <c r="E44" s="59"/>
      <c r="F44" s="59"/>
    </row>
    <row r="45" spans="1:6" ht="15" x14ac:dyDescent="0.25">
      <c r="A45" s="58" t="s">
        <v>539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540</v>
      </c>
      <c r="B47" s="44"/>
      <c r="C47" s="44"/>
      <c r="D47" s="44"/>
      <c r="E47" s="44"/>
      <c r="F47" s="44"/>
    </row>
    <row r="48" spans="1:6" ht="15" x14ac:dyDescent="0.25">
      <c r="A48" s="58" t="s">
        <v>538</v>
      </c>
      <c r="B48" s="119"/>
      <c r="C48" s="119"/>
      <c r="D48" s="119"/>
      <c r="E48" s="119"/>
      <c r="F48" s="119"/>
    </row>
    <row r="49" spans="1:6" ht="15" x14ac:dyDescent="0.25">
      <c r="A49" s="58" t="s">
        <v>539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541</v>
      </c>
      <c r="B51" s="44"/>
      <c r="C51" s="44"/>
      <c r="D51" s="44"/>
      <c r="E51" s="44"/>
      <c r="F51" s="44"/>
    </row>
    <row r="52" spans="1:6" ht="15" x14ac:dyDescent="0.25">
      <c r="A52" s="58" t="s">
        <v>538</v>
      </c>
      <c r="B52" s="59"/>
      <c r="C52" s="59"/>
      <c r="D52" s="59"/>
      <c r="E52" s="59"/>
      <c r="F52" s="59"/>
    </row>
    <row r="53" spans="1:6" ht="15" x14ac:dyDescent="0.25">
      <c r="A53" s="58" t="s">
        <v>539</v>
      </c>
      <c r="B53" s="59"/>
      <c r="C53" s="59"/>
      <c r="D53" s="59"/>
      <c r="E53" s="59"/>
      <c r="F53" s="59"/>
    </row>
    <row r="54" spans="1:6" ht="15" x14ac:dyDescent="0.25">
      <c r="A54" s="58" t="s">
        <v>542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543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538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539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544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545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546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547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548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549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23" t="s">
        <v>122</v>
      </c>
      <c r="B1" s="224"/>
      <c r="C1" s="224"/>
      <c r="D1" s="224"/>
      <c r="E1" s="224"/>
      <c r="F1" s="224"/>
      <c r="G1" s="224"/>
      <c r="H1" s="225"/>
    </row>
    <row r="2" spans="1:8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2023 y al 31 de Diciembre de 2024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124</v>
      </c>
      <c r="B6" s="6" t="s">
        <v>577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140</v>
      </c>
      <c r="B18" s="162">
        <v>39710915.420000002</v>
      </c>
      <c r="C18" s="104"/>
      <c r="D18" s="104"/>
      <c r="E18" s="104"/>
      <c r="F18" s="217">
        <v>31581157.870000001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141</v>
      </c>
      <c r="B20" s="4">
        <f t="shared" ref="B20:H20" si="3">B8+B18</f>
        <v>39710915.420000002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31581157.870000001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9" t="s">
        <v>151</v>
      </c>
      <c r="B33" s="229"/>
      <c r="C33" s="229"/>
      <c r="D33" s="229"/>
      <c r="E33" s="229"/>
      <c r="F33" s="229"/>
      <c r="G33" s="229"/>
      <c r="H33" s="229"/>
    </row>
    <row r="34" spans="1:8" ht="14.45" customHeight="1" x14ac:dyDescent="0.25">
      <c r="A34" s="229"/>
      <c r="B34" s="229"/>
      <c r="C34" s="229"/>
      <c r="D34" s="229"/>
      <c r="E34" s="229"/>
      <c r="F34" s="229"/>
      <c r="G34" s="229"/>
      <c r="H34" s="229"/>
    </row>
    <row r="35" spans="1:8" ht="14.45" customHeight="1" x14ac:dyDescent="0.25">
      <c r="A35" s="229"/>
      <c r="B35" s="229"/>
      <c r="C35" s="229"/>
      <c r="D35" s="229"/>
      <c r="E35" s="229"/>
      <c r="F35" s="229"/>
      <c r="G35" s="229"/>
      <c r="H35" s="229"/>
    </row>
    <row r="36" spans="1:8" ht="14.45" customHeight="1" x14ac:dyDescent="0.25">
      <c r="A36" s="229"/>
      <c r="B36" s="229"/>
      <c r="C36" s="229"/>
      <c r="D36" s="229"/>
      <c r="E36" s="229"/>
      <c r="F36" s="229"/>
      <c r="G36" s="229"/>
      <c r="H36" s="229"/>
    </row>
    <row r="37" spans="1:8" ht="14.45" customHeight="1" x14ac:dyDescent="0.25">
      <c r="A37" s="229"/>
      <c r="B37" s="229"/>
      <c r="C37" s="229"/>
      <c r="D37" s="229"/>
      <c r="E37" s="229"/>
      <c r="F37" s="229"/>
      <c r="G37" s="229"/>
      <c r="H37" s="229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3" t="s">
        <v>162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226" t="s">
        <v>642</v>
      </c>
      <c r="B4" s="227"/>
      <c r="C4" s="227"/>
      <c r="D4" s="227"/>
      <c r="E4" s="227"/>
      <c r="F4" s="227"/>
      <c r="G4" s="227"/>
      <c r="H4" s="227"/>
      <c r="I4" s="227"/>
      <c r="J4" s="227"/>
      <c r="K4" s="228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578</v>
      </c>
      <c r="J6" s="1" t="s">
        <v>579</v>
      </c>
      <c r="K6" s="1" t="s">
        <v>580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D20" sqref="D2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3" t="s">
        <v>183</v>
      </c>
      <c r="B1" s="224"/>
      <c r="C1" s="224"/>
      <c r="D1" s="225"/>
    </row>
    <row r="2" spans="1:4" x14ac:dyDescent="0.25">
      <c r="A2" s="106" t="str">
        <f>'Formato 1'!A2</f>
        <v>MUNICIPIO MOROLEON GUANAJUATO</v>
      </c>
      <c r="B2" s="107"/>
      <c r="C2" s="107"/>
      <c r="D2" s="108"/>
    </row>
    <row r="3" spans="1:4" x14ac:dyDescent="0.25">
      <c r="A3" s="109" t="s">
        <v>184</v>
      </c>
      <c r="B3" s="110"/>
      <c r="C3" s="110"/>
      <c r="D3" s="111"/>
    </row>
    <row r="4" spans="1:4" x14ac:dyDescent="0.25">
      <c r="A4" s="109" t="str">
        <f>'Formato 3'!A4</f>
        <v>del 01 de Enero al 31 de Diciembre de 2024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298407297.06999999</v>
      </c>
      <c r="C8" s="14">
        <f>SUM(C9:C11)</f>
        <v>340999623.54999995</v>
      </c>
      <c r="D8" s="14">
        <f>SUM(D9:D11)</f>
        <v>301236877.54000002</v>
      </c>
    </row>
    <row r="9" spans="1:4" x14ac:dyDescent="0.25">
      <c r="A9" s="57" t="s">
        <v>189</v>
      </c>
      <c r="B9" s="163">
        <v>229877729.06999999</v>
      </c>
      <c r="C9" s="218">
        <v>272641428.07999998</v>
      </c>
      <c r="D9" s="218">
        <v>232884517.06</v>
      </c>
    </row>
    <row r="10" spans="1:4" x14ac:dyDescent="0.25">
      <c r="A10" s="57" t="s">
        <v>190</v>
      </c>
      <c r="B10" s="163">
        <v>68529568</v>
      </c>
      <c r="C10" s="218">
        <v>68358195.469999999</v>
      </c>
      <c r="D10" s="218">
        <v>68352360.480000004</v>
      </c>
    </row>
    <row r="11" spans="1:4" x14ac:dyDescent="0.25">
      <c r="A11" s="57" t="s">
        <v>191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192</v>
      </c>
      <c r="B13" s="14">
        <f>B14+B15</f>
        <v>298407297.06999999</v>
      </c>
      <c r="C13" s="14">
        <f>C14+C15</f>
        <v>372518876.65999997</v>
      </c>
      <c r="D13" s="14">
        <f>D14+D15</f>
        <v>370731956.49000001</v>
      </c>
    </row>
    <row r="14" spans="1:4" x14ac:dyDescent="0.25">
      <c r="A14" s="57" t="s">
        <v>193</v>
      </c>
      <c r="B14" s="163">
        <v>229877729.06999999</v>
      </c>
      <c r="C14" s="218">
        <v>299855564.82999998</v>
      </c>
      <c r="D14" s="218">
        <v>298923294.66000003</v>
      </c>
    </row>
    <row r="15" spans="1:4" x14ac:dyDescent="0.25">
      <c r="A15" s="57" t="s">
        <v>194</v>
      </c>
      <c r="B15" s="163">
        <v>68529568</v>
      </c>
      <c r="C15" s="218">
        <v>72663311.829999998</v>
      </c>
      <c r="D15" s="218">
        <v>71808661.829999998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195</v>
      </c>
      <c r="B17" s="15">
        <v>0</v>
      </c>
      <c r="C17" s="14">
        <f>C18+C19</f>
        <v>63187767.540000007</v>
      </c>
      <c r="D17" s="14">
        <f>D18+D19</f>
        <v>63139991.989999995</v>
      </c>
    </row>
    <row r="18" spans="1:4" x14ac:dyDescent="0.25">
      <c r="A18" s="57" t="s">
        <v>196</v>
      </c>
      <c r="B18" s="16">
        <v>0</v>
      </c>
      <c r="C18" s="218">
        <v>58855146.520000003</v>
      </c>
      <c r="D18" s="218">
        <v>58807370.969999999</v>
      </c>
    </row>
    <row r="19" spans="1:4" x14ac:dyDescent="0.25">
      <c r="A19" s="57" t="s">
        <v>197</v>
      </c>
      <c r="B19" s="16">
        <v>0</v>
      </c>
      <c r="C19" s="218">
        <v>4332621.0199999996</v>
      </c>
      <c r="D19" s="218">
        <v>4332621.0199999996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198</v>
      </c>
      <c r="B21" s="14">
        <f>B8-B13+B17</f>
        <v>0</v>
      </c>
      <c r="C21" s="14">
        <f>C8-C13+C17</f>
        <v>31668514.429999992</v>
      </c>
      <c r="D21" s="14">
        <f>D8-D13+D17</f>
        <v>-6355086.9599999934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199</v>
      </c>
      <c r="B23" s="14">
        <f>B21-B11</f>
        <v>0</v>
      </c>
      <c r="C23" s="14">
        <f>C21-C11</f>
        <v>31668514.429999992</v>
      </c>
      <c r="D23" s="14">
        <f>D21-D11</f>
        <v>-6355086.9599999934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-31519253.110000014</v>
      </c>
      <c r="D25" s="14">
        <f>D23-D17</f>
        <v>-69495078.949999988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-31519253.110000014</v>
      </c>
      <c r="D33" s="4">
        <f>D25+D29</f>
        <v>-69495078.949999988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1" t="s">
        <v>216</v>
      </c>
      <c r="B48" s="92">
        <f>B9</f>
        <v>229877729.06999999</v>
      </c>
      <c r="C48" s="92">
        <f>C9</f>
        <v>272641428.07999998</v>
      </c>
      <c r="D48" s="92">
        <f>D9</f>
        <v>232884517.06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193</v>
      </c>
      <c r="B53" s="46">
        <f>B14</f>
        <v>229877729.06999999</v>
      </c>
      <c r="C53" s="46">
        <f>C14</f>
        <v>299855564.82999998</v>
      </c>
      <c r="D53" s="46">
        <f>D14</f>
        <v>298923294.66000003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196</v>
      </c>
      <c r="B55" s="22">
        <v>0</v>
      </c>
      <c r="C55" s="46">
        <f>C18</f>
        <v>58855146.520000003</v>
      </c>
      <c r="D55" s="46">
        <f>D18</f>
        <v>58807370.969999999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218</v>
      </c>
      <c r="B57" s="4">
        <f>B48+B49-B53+B55</f>
        <v>0</v>
      </c>
      <c r="C57" s="4">
        <f>C48+C49-C53+C55</f>
        <v>31641009.770000003</v>
      </c>
      <c r="D57" s="4">
        <f>D48+D49-D53+D55</f>
        <v>-7231406.630000025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31641009.770000003</v>
      </c>
      <c r="D59" s="4">
        <f>D57-D49</f>
        <v>-7231406.630000025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1" t="s">
        <v>190</v>
      </c>
      <c r="B63" s="94">
        <f>B10</f>
        <v>68529568</v>
      </c>
      <c r="C63" s="94">
        <f>C10</f>
        <v>68358195.469999999</v>
      </c>
      <c r="D63" s="94">
        <f>D10</f>
        <v>68352360.480000004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221</v>
      </c>
      <c r="B68" s="90">
        <f>B15</f>
        <v>68529568</v>
      </c>
      <c r="C68" s="90">
        <f>C15</f>
        <v>72663311.829999998</v>
      </c>
      <c r="D68" s="90">
        <f>D15</f>
        <v>71808661.829999998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197</v>
      </c>
      <c r="B70" s="16">
        <v>0</v>
      </c>
      <c r="C70" s="90">
        <f>C19</f>
        <v>4332621.0199999996</v>
      </c>
      <c r="D70" s="90">
        <f>D19</f>
        <v>4332621.0199999996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222</v>
      </c>
      <c r="B72" s="14">
        <f>B63+B64-B68+B70</f>
        <v>0</v>
      </c>
      <c r="C72" s="14">
        <f>C63+C64-C68+C70</f>
        <v>27504.660000000149</v>
      </c>
      <c r="D72" s="14">
        <f>D63+D64-D68+D70</f>
        <v>876319.67000000551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223</v>
      </c>
      <c r="B74" s="14">
        <f>B72-B64</f>
        <v>0</v>
      </c>
      <c r="C74" s="14">
        <f>C72-C64</f>
        <v>27504.660000000149</v>
      </c>
      <c r="D74" s="14">
        <f>D72-D64</f>
        <v>876319.67000000551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H79"/>
  <sheetViews>
    <sheetView showGridLines="0" tabSelected="1" zoomScale="75" zoomScaleNormal="75" workbookViewId="0">
      <selection activeCell="F48" sqref="F4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3" t="s">
        <v>224</v>
      </c>
      <c r="B1" s="224"/>
      <c r="C1" s="224"/>
      <c r="D1" s="224"/>
      <c r="E1" s="224"/>
      <c r="F1" s="224"/>
      <c r="G1" s="225"/>
    </row>
    <row r="2" spans="1:7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225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01 de Enero al 31 de Diciembre de 2024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30" t="s">
        <v>226</v>
      </c>
      <c r="B6" s="232" t="s">
        <v>227</v>
      </c>
      <c r="C6" s="232"/>
      <c r="D6" s="232"/>
      <c r="E6" s="232"/>
      <c r="F6" s="232"/>
      <c r="G6" s="232" t="s">
        <v>228</v>
      </c>
    </row>
    <row r="7" spans="1:7" ht="30" x14ac:dyDescent="0.25">
      <c r="A7" s="231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2"/>
    </row>
    <row r="8" spans="1:7" x14ac:dyDescent="0.25">
      <c r="A8" s="26" t="s">
        <v>233</v>
      </c>
      <c r="B8" s="87"/>
      <c r="C8" s="87"/>
      <c r="D8" s="87"/>
      <c r="E8" s="87"/>
      <c r="F8" s="87"/>
      <c r="G8" s="87"/>
    </row>
    <row r="9" spans="1:7" x14ac:dyDescent="0.25">
      <c r="A9" s="57" t="s">
        <v>234</v>
      </c>
      <c r="B9" s="220">
        <v>34495983.289999999</v>
      </c>
      <c r="C9" s="220">
        <v>1200000</v>
      </c>
      <c r="D9" s="221">
        <f>B9+C9</f>
        <v>35695983.289999999</v>
      </c>
      <c r="E9" s="220">
        <v>36371793.25</v>
      </c>
      <c r="F9" s="220">
        <v>36371793.25</v>
      </c>
      <c r="G9" s="221">
        <f>F9-B9</f>
        <v>1875809.9600000009</v>
      </c>
    </row>
    <row r="10" spans="1:7" x14ac:dyDescent="0.25">
      <c r="A10" s="57" t="s">
        <v>235</v>
      </c>
      <c r="B10" s="220">
        <v>0</v>
      </c>
      <c r="C10" s="220">
        <v>0</v>
      </c>
      <c r="D10" s="221">
        <f t="shared" ref="D10:D15" si="0">B10+C10</f>
        <v>0</v>
      </c>
      <c r="E10" s="220">
        <v>0</v>
      </c>
      <c r="F10" s="220">
        <v>0</v>
      </c>
      <c r="G10" s="221">
        <f t="shared" ref="G10:G39" si="1">F10-B10</f>
        <v>0</v>
      </c>
    </row>
    <row r="11" spans="1:7" x14ac:dyDescent="0.25">
      <c r="A11" s="57" t="s">
        <v>236</v>
      </c>
      <c r="B11" s="220">
        <v>0</v>
      </c>
      <c r="C11" s="220">
        <v>0</v>
      </c>
      <c r="D11" s="221">
        <f t="shared" si="0"/>
        <v>0</v>
      </c>
      <c r="E11" s="220">
        <v>0</v>
      </c>
      <c r="F11" s="220">
        <v>0</v>
      </c>
      <c r="G11" s="221">
        <f t="shared" si="1"/>
        <v>0</v>
      </c>
    </row>
    <row r="12" spans="1:7" x14ac:dyDescent="0.25">
      <c r="A12" s="57" t="s">
        <v>237</v>
      </c>
      <c r="B12" s="220">
        <v>15324458.609999999</v>
      </c>
      <c r="C12" s="220">
        <v>5366762</v>
      </c>
      <c r="D12" s="221">
        <f t="shared" si="0"/>
        <v>20691220.609999999</v>
      </c>
      <c r="E12" s="220">
        <v>20819858.530000001</v>
      </c>
      <c r="F12" s="220">
        <v>20819858.530000001</v>
      </c>
      <c r="G12" s="221">
        <f t="shared" si="1"/>
        <v>5495399.9200000018</v>
      </c>
    </row>
    <row r="13" spans="1:7" x14ac:dyDescent="0.25">
      <c r="A13" s="57" t="s">
        <v>238</v>
      </c>
      <c r="B13" s="220">
        <v>14186935.9</v>
      </c>
      <c r="C13" s="220">
        <v>2200000</v>
      </c>
      <c r="D13" s="221">
        <f t="shared" si="0"/>
        <v>16386935.9</v>
      </c>
      <c r="E13" s="220">
        <v>16954137.530000001</v>
      </c>
      <c r="F13" s="220">
        <f>16954131.32+6.21</f>
        <v>16954137.530000001</v>
      </c>
      <c r="G13" s="221">
        <f t="shared" si="1"/>
        <v>2767201.6300000008</v>
      </c>
    </row>
    <row r="14" spans="1:7" x14ac:dyDescent="0.25">
      <c r="A14" s="57" t="s">
        <v>239</v>
      </c>
      <c r="B14" s="220">
        <v>1410949.52</v>
      </c>
      <c r="C14" s="220">
        <v>240000</v>
      </c>
      <c r="D14" s="221">
        <f t="shared" si="0"/>
        <v>1650949.52</v>
      </c>
      <c r="E14" s="220">
        <v>3611830.39</v>
      </c>
      <c r="F14" s="220">
        <v>3607161.93</v>
      </c>
      <c r="G14" s="221">
        <f t="shared" si="1"/>
        <v>2196212.41</v>
      </c>
    </row>
    <row r="15" spans="1:7" x14ac:dyDescent="0.25">
      <c r="A15" s="57" t="s">
        <v>240</v>
      </c>
      <c r="B15" s="220">
        <v>0</v>
      </c>
      <c r="C15" s="220">
        <v>0</v>
      </c>
      <c r="D15" s="221">
        <f t="shared" si="0"/>
        <v>0</v>
      </c>
      <c r="E15" s="220">
        <v>0</v>
      </c>
      <c r="F15" s="220">
        <v>0</v>
      </c>
      <c r="G15" s="221">
        <f t="shared" si="1"/>
        <v>0</v>
      </c>
    </row>
    <row r="16" spans="1:7" x14ac:dyDescent="0.25">
      <c r="A16" s="88" t="s">
        <v>241</v>
      </c>
      <c r="B16" s="221">
        <f t="shared" ref="B16:E16" si="2">SUM(B17:B27)</f>
        <v>141876370</v>
      </c>
      <c r="C16" s="221">
        <f t="shared" si="2"/>
        <v>11606025</v>
      </c>
      <c r="D16" s="221">
        <f t="shared" si="2"/>
        <v>153482395</v>
      </c>
      <c r="E16" s="221">
        <f t="shared" si="2"/>
        <v>156907312.19</v>
      </c>
      <c r="F16" s="221">
        <f>SUM(F17:F27)</f>
        <v>117548193.98999998</v>
      </c>
      <c r="G16" s="221">
        <f t="shared" si="1"/>
        <v>-24328176.01000002</v>
      </c>
    </row>
    <row r="17" spans="1:7" x14ac:dyDescent="0.25">
      <c r="A17" s="76" t="s">
        <v>242</v>
      </c>
      <c r="B17" s="220">
        <v>85159589</v>
      </c>
      <c r="C17" s="220">
        <v>6303595</v>
      </c>
      <c r="D17" s="221">
        <f t="shared" ref="D17:D27" si="3">B17+C17</f>
        <v>91463184</v>
      </c>
      <c r="E17" s="220">
        <v>92912172.099999994</v>
      </c>
      <c r="F17" s="222">
        <v>68549246.609999999</v>
      </c>
      <c r="G17" s="221">
        <f t="shared" si="1"/>
        <v>-16610342.390000001</v>
      </c>
    </row>
    <row r="18" spans="1:7" x14ac:dyDescent="0.25">
      <c r="A18" s="76" t="s">
        <v>243</v>
      </c>
      <c r="B18" s="220">
        <v>38060650</v>
      </c>
      <c r="C18" s="220">
        <v>2558086</v>
      </c>
      <c r="D18" s="221">
        <f t="shared" si="3"/>
        <v>40618736</v>
      </c>
      <c r="E18" s="220">
        <v>41358351.539999999</v>
      </c>
      <c r="F18" s="220">
        <v>28378181.989999998</v>
      </c>
      <c r="G18" s="221">
        <f t="shared" si="1"/>
        <v>-9682468.0100000016</v>
      </c>
    </row>
    <row r="19" spans="1:7" x14ac:dyDescent="0.25">
      <c r="A19" s="76" t="s">
        <v>244</v>
      </c>
      <c r="B19" s="220">
        <v>8322032</v>
      </c>
      <c r="C19" s="220">
        <v>-441978</v>
      </c>
      <c r="D19" s="221">
        <f t="shared" si="3"/>
        <v>7880054</v>
      </c>
      <c r="E19" s="220">
        <v>8904374.0800000001</v>
      </c>
      <c r="F19" s="220">
        <v>8620609.7400000002</v>
      </c>
      <c r="G19" s="221">
        <f t="shared" si="1"/>
        <v>298577.74000000022</v>
      </c>
    </row>
    <row r="20" spans="1:7" x14ac:dyDescent="0.25">
      <c r="A20" s="76" t="s">
        <v>245</v>
      </c>
      <c r="B20" s="221">
        <v>0</v>
      </c>
      <c r="C20" s="221">
        <v>0</v>
      </c>
      <c r="D20" s="221">
        <f t="shared" si="3"/>
        <v>0</v>
      </c>
      <c r="E20" s="221">
        <v>0</v>
      </c>
      <c r="F20" s="221">
        <v>0</v>
      </c>
      <c r="G20" s="221">
        <f t="shared" si="1"/>
        <v>0</v>
      </c>
    </row>
    <row r="21" spans="1:7" x14ac:dyDescent="0.25">
      <c r="A21" s="76" t="s">
        <v>246</v>
      </c>
      <c r="B21" s="221">
        <v>0</v>
      </c>
      <c r="C21" s="221">
        <v>0</v>
      </c>
      <c r="D21" s="221">
        <f t="shared" si="3"/>
        <v>0</v>
      </c>
      <c r="E21" s="221">
        <v>0</v>
      </c>
      <c r="F21" s="221">
        <v>0</v>
      </c>
      <c r="G21" s="221">
        <f t="shared" si="1"/>
        <v>0</v>
      </c>
    </row>
    <row r="22" spans="1:7" x14ac:dyDescent="0.25">
      <c r="A22" s="76" t="s">
        <v>247</v>
      </c>
      <c r="B22" s="220">
        <v>2239841</v>
      </c>
      <c r="C22" s="220">
        <v>1256351</v>
      </c>
      <c r="D22" s="221">
        <f t="shared" si="3"/>
        <v>3496192</v>
      </c>
      <c r="E22" s="220">
        <v>3180992.53</v>
      </c>
      <c r="F22" s="220">
        <v>2243608.71</v>
      </c>
      <c r="G22" s="221">
        <f t="shared" si="1"/>
        <v>3767.7099999999627</v>
      </c>
    </row>
    <row r="23" spans="1:7" x14ac:dyDescent="0.25">
      <c r="A23" s="76" t="s">
        <v>248</v>
      </c>
      <c r="B23" s="221">
        <v>0</v>
      </c>
      <c r="C23" s="221">
        <v>0</v>
      </c>
      <c r="D23" s="221">
        <f t="shared" si="3"/>
        <v>0</v>
      </c>
      <c r="E23" s="221">
        <v>0</v>
      </c>
      <c r="F23" s="221">
        <v>0</v>
      </c>
      <c r="G23" s="221">
        <f t="shared" si="1"/>
        <v>0</v>
      </c>
    </row>
    <row r="24" spans="1:7" x14ac:dyDescent="0.25">
      <c r="A24" s="76" t="s">
        <v>249</v>
      </c>
      <c r="B24" s="221">
        <v>0</v>
      </c>
      <c r="C24" s="221">
        <v>0</v>
      </c>
      <c r="D24" s="221">
        <f t="shared" si="3"/>
        <v>0</v>
      </c>
      <c r="E24" s="221">
        <v>0</v>
      </c>
      <c r="F24" s="221">
        <v>0</v>
      </c>
      <c r="G24" s="221">
        <f t="shared" si="1"/>
        <v>0</v>
      </c>
    </row>
    <row r="25" spans="1:7" x14ac:dyDescent="0.25">
      <c r="A25" s="76" t="s">
        <v>250</v>
      </c>
      <c r="B25" s="220">
        <v>1278206</v>
      </c>
      <c r="C25" s="220">
        <v>463508</v>
      </c>
      <c r="D25" s="221">
        <f t="shared" si="3"/>
        <v>1741714</v>
      </c>
      <c r="E25" s="220">
        <v>1542596.94</v>
      </c>
      <c r="F25" s="222">
        <v>1542596.94</v>
      </c>
      <c r="G25" s="221">
        <f t="shared" si="1"/>
        <v>264390.93999999994</v>
      </c>
    </row>
    <row r="26" spans="1:7" x14ac:dyDescent="0.25">
      <c r="A26" s="76" t="s">
        <v>251</v>
      </c>
      <c r="B26" s="220">
        <v>6816052</v>
      </c>
      <c r="C26" s="220">
        <v>1466463</v>
      </c>
      <c r="D26" s="221">
        <f t="shared" si="3"/>
        <v>8282515</v>
      </c>
      <c r="E26" s="220">
        <v>9008825</v>
      </c>
      <c r="F26" s="220">
        <v>8213950</v>
      </c>
      <c r="G26" s="221">
        <f t="shared" si="1"/>
        <v>1397898</v>
      </c>
    </row>
    <row r="27" spans="1:7" x14ac:dyDescent="0.25">
      <c r="A27" s="76" t="s">
        <v>252</v>
      </c>
      <c r="B27" s="220">
        <v>0</v>
      </c>
      <c r="C27" s="220">
        <v>0</v>
      </c>
      <c r="D27" s="221">
        <f t="shared" si="3"/>
        <v>0</v>
      </c>
      <c r="E27" s="220">
        <v>0</v>
      </c>
      <c r="F27" s="220">
        <v>0</v>
      </c>
      <c r="G27" s="221">
        <f t="shared" si="1"/>
        <v>0</v>
      </c>
    </row>
    <row r="28" spans="1:7" x14ac:dyDescent="0.25">
      <c r="A28" s="57" t="s">
        <v>253</v>
      </c>
      <c r="B28" s="221">
        <f>SUM(B29:B33)</f>
        <v>2029599.8900000001</v>
      </c>
      <c r="C28" s="221">
        <f t="shared" ref="C28:F28" si="4">SUM(C29:C33)</f>
        <v>351299</v>
      </c>
      <c r="D28" s="221">
        <f t="shared" si="4"/>
        <v>2380898.89</v>
      </c>
      <c r="E28" s="221">
        <f t="shared" si="4"/>
        <v>2500135</v>
      </c>
      <c r="F28" s="221">
        <f t="shared" si="4"/>
        <v>2500135</v>
      </c>
      <c r="G28" s="221">
        <f t="shared" si="1"/>
        <v>470535.10999999987</v>
      </c>
    </row>
    <row r="29" spans="1:7" x14ac:dyDescent="0.25">
      <c r="A29" s="76" t="s">
        <v>254</v>
      </c>
      <c r="B29" s="220">
        <v>3422.89</v>
      </c>
      <c r="C29" s="220">
        <v>0</v>
      </c>
      <c r="D29" s="221">
        <f t="shared" ref="D29:D33" si="5">B29+C29</f>
        <v>3422.89</v>
      </c>
      <c r="E29" s="220">
        <v>6773.19</v>
      </c>
      <c r="F29" s="220">
        <v>6773.18</v>
      </c>
      <c r="G29" s="221">
        <f t="shared" si="1"/>
        <v>3350.2900000000004</v>
      </c>
    </row>
    <row r="30" spans="1:7" x14ac:dyDescent="0.25">
      <c r="A30" s="76" t="s">
        <v>255</v>
      </c>
      <c r="B30" s="220">
        <v>205692</v>
      </c>
      <c r="C30" s="220">
        <v>7946</v>
      </c>
      <c r="D30" s="221">
        <f t="shared" si="5"/>
        <v>213638</v>
      </c>
      <c r="E30" s="220">
        <v>215054.16</v>
      </c>
      <c r="F30" s="220">
        <v>215054.16</v>
      </c>
      <c r="G30" s="221">
        <f t="shared" si="1"/>
        <v>9362.1600000000035</v>
      </c>
    </row>
    <row r="31" spans="1:7" x14ac:dyDescent="0.25">
      <c r="A31" s="76" t="s">
        <v>256</v>
      </c>
      <c r="B31" s="220">
        <v>1443338</v>
      </c>
      <c r="C31" s="220">
        <v>221914</v>
      </c>
      <c r="D31" s="221">
        <f t="shared" si="5"/>
        <v>1665252</v>
      </c>
      <c r="E31" s="220">
        <v>1618091.67</v>
      </c>
      <c r="F31" s="220">
        <v>1618091.67</v>
      </c>
      <c r="G31" s="221">
        <f t="shared" si="1"/>
        <v>174753.66999999993</v>
      </c>
    </row>
    <row r="32" spans="1:7" x14ac:dyDescent="0.25">
      <c r="A32" s="76" t="s">
        <v>257</v>
      </c>
      <c r="B32" s="221">
        <v>0</v>
      </c>
      <c r="C32" s="221">
        <v>0</v>
      </c>
      <c r="D32" s="221">
        <f t="shared" si="5"/>
        <v>0</v>
      </c>
      <c r="E32" s="221">
        <v>0</v>
      </c>
      <c r="F32" s="221">
        <v>0</v>
      </c>
      <c r="G32" s="221">
        <f t="shared" si="1"/>
        <v>0</v>
      </c>
    </row>
    <row r="33" spans="1:8" ht="14.45" customHeight="1" x14ac:dyDescent="0.25">
      <c r="A33" s="76" t="s">
        <v>258</v>
      </c>
      <c r="B33" s="220">
        <v>377147</v>
      </c>
      <c r="C33" s="220">
        <v>121439</v>
      </c>
      <c r="D33" s="221">
        <f t="shared" si="5"/>
        <v>498586</v>
      </c>
      <c r="E33" s="220">
        <v>660215.98</v>
      </c>
      <c r="F33" s="220">
        <v>660215.99</v>
      </c>
      <c r="G33" s="221">
        <f t="shared" si="1"/>
        <v>283068.99</v>
      </c>
    </row>
    <row r="34" spans="1:8" ht="14.45" customHeight="1" x14ac:dyDescent="0.25">
      <c r="A34" s="57" t="s">
        <v>259</v>
      </c>
      <c r="B34" s="220">
        <v>20553431.859999999</v>
      </c>
      <c r="C34" s="220">
        <v>18434349.850000001</v>
      </c>
      <c r="D34" s="221">
        <f>B34+C34</f>
        <v>38987781.710000001</v>
      </c>
      <c r="E34" s="220">
        <v>35476361.189999998</v>
      </c>
      <c r="F34" s="220">
        <v>35080787.229999997</v>
      </c>
      <c r="G34" s="221">
        <f t="shared" si="1"/>
        <v>14527355.369999997</v>
      </c>
    </row>
    <row r="35" spans="1:8" ht="14.45" customHeight="1" x14ac:dyDescent="0.25">
      <c r="A35" s="57" t="s">
        <v>260</v>
      </c>
      <c r="B35" s="221">
        <f>B36</f>
        <v>0</v>
      </c>
      <c r="C35" s="221">
        <f>C36</f>
        <v>0</v>
      </c>
      <c r="D35" s="221">
        <f>B35+C35</f>
        <v>0</v>
      </c>
      <c r="E35" s="221">
        <f>E36</f>
        <v>0</v>
      </c>
      <c r="F35" s="221">
        <f>F36</f>
        <v>0</v>
      </c>
      <c r="G35" s="221">
        <f t="shared" si="1"/>
        <v>0</v>
      </c>
    </row>
    <row r="36" spans="1:8" ht="14.45" customHeight="1" x14ac:dyDescent="0.25">
      <c r="A36" s="76" t="s">
        <v>261</v>
      </c>
      <c r="B36" s="220">
        <v>0</v>
      </c>
      <c r="C36" s="220">
        <v>0</v>
      </c>
      <c r="D36" s="221">
        <f>B36+C36</f>
        <v>0</v>
      </c>
      <c r="E36" s="220">
        <v>0</v>
      </c>
      <c r="F36" s="220">
        <v>0</v>
      </c>
      <c r="G36" s="221">
        <f t="shared" si="1"/>
        <v>0</v>
      </c>
    </row>
    <row r="37" spans="1:8" ht="14.45" customHeight="1" x14ac:dyDescent="0.25">
      <c r="A37" s="57" t="s">
        <v>262</v>
      </c>
      <c r="B37" s="221">
        <f>B38+B39</f>
        <v>0</v>
      </c>
      <c r="C37" s="221">
        <f t="shared" ref="C37:F37" si="6">C38+C39</f>
        <v>0</v>
      </c>
      <c r="D37" s="221">
        <f t="shared" si="6"/>
        <v>0</v>
      </c>
      <c r="E37" s="221">
        <f t="shared" si="6"/>
        <v>0</v>
      </c>
      <c r="F37" s="221">
        <f t="shared" si="6"/>
        <v>0</v>
      </c>
      <c r="G37" s="221">
        <f t="shared" si="1"/>
        <v>0</v>
      </c>
    </row>
    <row r="38" spans="1:8" x14ac:dyDescent="0.25">
      <c r="A38" s="76" t="s">
        <v>263</v>
      </c>
      <c r="B38" s="221">
        <v>0</v>
      </c>
      <c r="C38" s="221">
        <v>0</v>
      </c>
      <c r="D38" s="221">
        <f>B38+C38</f>
        <v>0</v>
      </c>
      <c r="E38" s="221">
        <v>0</v>
      </c>
      <c r="F38" s="221">
        <v>0</v>
      </c>
      <c r="G38" s="221">
        <f t="shared" si="1"/>
        <v>0</v>
      </c>
    </row>
    <row r="39" spans="1:8" x14ac:dyDescent="0.25">
      <c r="A39" s="76" t="s">
        <v>264</v>
      </c>
      <c r="B39" s="221">
        <v>0</v>
      </c>
      <c r="C39" s="221">
        <v>0</v>
      </c>
      <c r="D39" s="221">
        <f>B39+C39</f>
        <v>0</v>
      </c>
      <c r="E39" s="221">
        <v>0</v>
      </c>
      <c r="F39" s="221">
        <v>0</v>
      </c>
      <c r="G39" s="221">
        <f t="shared" si="1"/>
        <v>0</v>
      </c>
    </row>
    <row r="40" spans="1:8" x14ac:dyDescent="0.25">
      <c r="A40" s="44"/>
      <c r="B40" s="195"/>
      <c r="C40" s="195"/>
      <c r="D40" s="195"/>
      <c r="E40" s="195"/>
      <c r="F40" s="195"/>
      <c r="G40" s="195"/>
    </row>
    <row r="41" spans="1:8" x14ac:dyDescent="0.25">
      <c r="A41" s="3" t="s">
        <v>265</v>
      </c>
      <c r="B41" s="196">
        <f>B9+B10+B11+B12+B13+B14+B15+B16+B28++B34+B35+B37</f>
        <v>229877729.06999999</v>
      </c>
      <c r="C41" s="196">
        <f t="shared" ref="C41:G41" si="7">C9+C10+C11+C12+C13+C14+C15+C16+C28++C34+C35+C37</f>
        <v>39398435.850000001</v>
      </c>
      <c r="D41" s="196">
        <f t="shared" si="7"/>
        <v>269276164.91999996</v>
      </c>
      <c r="E41" s="196">
        <f t="shared" si="7"/>
        <v>272641428.07999998</v>
      </c>
      <c r="F41" s="196">
        <f t="shared" si="7"/>
        <v>232882067.45999998</v>
      </c>
      <c r="G41" s="196">
        <f t="shared" si="7"/>
        <v>3004338.3899999801</v>
      </c>
      <c r="H41" s="215"/>
    </row>
    <row r="42" spans="1:8" x14ac:dyDescent="0.25">
      <c r="A42" s="3" t="s">
        <v>266</v>
      </c>
      <c r="B42" s="89"/>
      <c r="C42" s="167"/>
      <c r="D42" s="167"/>
      <c r="E42" s="167"/>
      <c r="F42" s="167"/>
      <c r="G42" s="219">
        <v>3004332.1799999774</v>
      </c>
    </row>
    <row r="43" spans="1:8" x14ac:dyDescent="0.25">
      <c r="A43" s="44"/>
      <c r="B43" s="48"/>
      <c r="C43" s="168"/>
      <c r="D43" s="168"/>
      <c r="E43" s="168"/>
      <c r="F43" s="168"/>
      <c r="G43" s="168"/>
    </row>
    <row r="44" spans="1:8" x14ac:dyDescent="0.25">
      <c r="A44" s="3" t="s">
        <v>267</v>
      </c>
      <c r="B44" s="48"/>
      <c r="C44" s="168"/>
      <c r="D44" s="168"/>
      <c r="E44" s="168"/>
      <c r="F44" s="168"/>
      <c r="G44" s="168"/>
    </row>
    <row r="45" spans="1:8" x14ac:dyDescent="0.25">
      <c r="A45" s="57" t="s">
        <v>268</v>
      </c>
      <c r="B45" s="195">
        <f>SUM(B46:B53)</f>
        <v>68529568</v>
      </c>
      <c r="C45" s="195">
        <f t="shared" ref="C45:F45" si="8">SUM(C46:C53)</f>
        <v>-198790</v>
      </c>
      <c r="D45" s="195">
        <f t="shared" si="8"/>
        <v>68330778</v>
      </c>
      <c r="E45" s="195">
        <f t="shared" si="8"/>
        <v>68358195.469999999</v>
      </c>
      <c r="F45" s="195">
        <f t="shared" si="8"/>
        <v>68354810.079999998</v>
      </c>
      <c r="G45" s="195">
        <f>F45-B45</f>
        <v>-174757.92000000179</v>
      </c>
    </row>
    <row r="46" spans="1:8" x14ac:dyDescent="0.25">
      <c r="A46" s="79" t="s">
        <v>269</v>
      </c>
      <c r="B46" s="195">
        <v>0</v>
      </c>
      <c r="C46" s="195">
        <v>0</v>
      </c>
      <c r="D46" s="195">
        <f>B46+C46</f>
        <v>0</v>
      </c>
      <c r="E46" s="195">
        <v>0</v>
      </c>
      <c r="F46" s="195">
        <v>0</v>
      </c>
      <c r="G46" s="195">
        <f>F46-B46</f>
        <v>0</v>
      </c>
    </row>
    <row r="47" spans="1:8" x14ac:dyDescent="0.25">
      <c r="A47" s="79" t="s">
        <v>270</v>
      </c>
      <c r="B47" s="195">
        <v>0</v>
      </c>
      <c r="C47" s="195">
        <v>0</v>
      </c>
      <c r="D47" s="195">
        <f t="shared" ref="D47:D53" si="9">B47+C47</f>
        <v>0</v>
      </c>
      <c r="E47" s="195">
        <v>0</v>
      </c>
      <c r="F47" s="195">
        <v>0</v>
      </c>
      <c r="G47" s="195">
        <f t="shared" ref="G47:G48" si="10">F47-B47</f>
        <v>0</v>
      </c>
    </row>
    <row r="48" spans="1:8" x14ac:dyDescent="0.25">
      <c r="A48" s="79" t="s">
        <v>271</v>
      </c>
      <c r="B48" s="220">
        <v>26492177</v>
      </c>
      <c r="C48" s="220">
        <v>-1241642</v>
      </c>
      <c r="D48" s="221">
        <f t="shared" si="9"/>
        <v>25250535</v>
      </c>
      <c r="E48" s="220">
        <v>25265136.010000002</v>
      </c>
      <c r="F48" s="222">
        <v>25263608.579999998</v>
      </c>
      <c r="G48" s="221">
        <f t="shared" si="10"/>
        <v>-1228568.4200000018</v>
      </c>
    </row>
    <row r="49" spans="1:7" ht="30" x14ac:dyDescent="0.25">
      <c r="A49" s="79" t="s">
        <v>272</v>
      </c>
      <c r="B49" s="220">
        <v>42037391</v>
      </c>
      <c r="C49" s="220">
        <v>1042852</v>
      </c>
      <c r="D49" s="221">
        <f t="shared" si="9"/>
        <v>43080243</v>
      </c>
      <c r="E49" s="220">
        <v>43093059.460000001</v>
      </c>
      <c r="F49" s="220">
        <v>43091201.5</v>
      </c>
      <c r="G49" s="221">
        <f>F49-B49</f>
        <v>1053810.5</v>
      </c>
    </row>
    <row r="50" spans="1:7" x14ac:dyDescent="0.25">
      <c r="A50" s="79" t="s">
        <v>273</v>
      </c>
      <c r="B50" s="195">
        <v>0</v>
      </c>
      <c r="C50" s="195">
        <v>0</v>
      </c>
      <c r="D50" s="195">
        <f t="shared" si="9"/>
        <v>0</v>
      </c>
      <c r="E50" s="195">
        <v>0</v>
      </c>
      <c r="F50" s="195">
        <v>0</v>
      </c>
      <c r="G50" s="195">
        <f t="shared" ref="G50:G63" si="11">F50-B50</f>
        <v>0</v>
      </c>
    </row>
    <row r="51" spans="1:7" x14ac:dyDescent="0.25">
      <c r="A51" s="79" t="s">
        <v>274</v>
      </c>
      <c r="B51" s="195">
        <v>0</v>
      </c>
      <c r="C51" s="195">
        <v>0</v>
      </c>
      <c r="D51" s="195">
        <f t="shared" si="9"/>
        <v>0</v>
      </c>
      <c r="E51" s="195">
        <v>0</v>
      </c>
      <c r="F51" s="195">
        <v>0</v>
      </c>
      <c r="G51" s="195">
        <f t="shared" si="11"/>
        <v>0</v>
      </c>
    </row>
    <row r="52" spans="1:7" ht="30" x14ac:dyDescent="0.25">
      <c r="A52" s="80" t="s">
        <v>275</v>
      </c>
      <c r="B52" s="195">
        <v>0</v>
      </c>
      <c r="C52" s="195">
        <v>0</v>
      </c>
      <c r="D52" s="195">
        <f t="shared" si="9"/>
        <v>0</v>
      </c>
      <c r="E52" s="195">
        <v>0</v>
      </c>
      <c r="F52" s="195">
        <v>0</v>
      </c>
      <c r="G52" s="195">
        <f t="shared" si="11"/>
        <v>0</v>
      </c>
    </row>
    <row r="53" spans="1:7" x14ac:dyDescent="0.25">
      <c r="A53" s="76" t="s">
        <v>276</v>
      </c>
      <c r="B53" s="195">
        <v>0</v>
      </c>
      <c r="C53" s="195">
        <v>0</v>
      </c>
      <c r="D53" s="195">
        <f t="shared" si="9"/>
        <v>0</v>
      </c>
      <c r="E53" s="195">
        <v>0</v>
      </c>
      <c r="F53" s="195">
        <v>0</v>
      </c>
      <c r="G53" s="195">
        <f t="shared" si="11"/>
        <v>0</v>
      </c>
    </row>
    <row r="54" spans="1:7" x14ac:dyDescent="0.25">
      <c r="A54" s="57" t="s">
        <v>277</v>
      </c>
      <c r="B54" s="195">
        <f>SUM(B55:B58)</f>
        <v>0</v>
      </c>
      <c r="C54" s="195">
        <f t="shared" ref="C54:F54" si="12">SUM(C55:C58)</f>
        <v>0</v>
      </c>
      <c r="D54" s="195">
        <f t="shared" si="12"/>
        <v>0</v>
      </c>
      <c r="E54" s="195">
        <f t="shared" si="12"/>
        <v>0</v>
      </c>
      <c r="F54" s="195">
        <f t="shared" si="12"/>
        <v>0</v>
      </c>
      <c r="G54" s="195">
        <f t="shared" si="11"/>
        <v>0</v>
      </c>
    </row>
    <row r="55" spans="1:7" x14ac:dyDescent="0.25">
      <c r="A55" s="80" t="s">
        <v>278</v>
      </c>
      <c r="B55" s="195">
        <v>0</v>
      </c>
      <c r="C55" s="195">
        <v>0</v>
      </c>
      <c r="D55" s="195">
        <f t="shared" ref="D55:D58" si="13">B55+C55</f>
        <v>0</v>
      </c>
      <c r="E55" s="195">
        <v>0</v>
      </c>
      <c r="F55" s="195">
        <v>0</v>
      </c>
      <c r="G55" s="195">
        <f t="shared" si="11"/>
        <v>0</v>
      </c>
    </row>
    <row r="56" spans="1:7" x14ac:dyDescent="0.25">
      <c r="A56" s="79" t="s">
        <v>279</v>
      </c>
      <c r="B56" s="195">
        <v>0</v>
      </c>
      <c r="C56" s="195">
        <v>0</v>
      </c>
      <c r="D56" s="195">
        <f t="shared" si="13"/>
        <v>0</v>
      </c>
      <c r="E56" s="195">
        <v>0</v>
      </c>
      <c r="F56" s="195">
        <v>0</v>
      </c>
      <c r="G56" s="195">
        <f t="shared" si="11"/>
        <v>0</v>
      </c>
    </row>
    <row r="57" spans="1:7" x14ac:dyDescent="0.25">
      <c r="A57" s="79" t="s">
        <v>280</v>
      </c>
      <c r="B57" s="195">
        <v>0</v>
      </c>
      <c r="C57" s="195">
        <v>0</v>
      </c>
      <c r="D57" s="195">
        <f t="shared" si="13"/>
        <v>0</v>
      </c>
      <c r="E57" s="195">
        <v>0</v>
      </c>
      <c r="F57" s="195">
        <v>0</v>
      </c>
      <c r="G57" s="195">
        <f t="shared" si="11"/>
        <v>0</v>
      </c>
    </row>
    <row r="58" spans="1:7" x14ac:dyDescent="0.25">
      <c r="A58" s="80" t="s">
        <v>281</v>
      </c>
      <c r="B58" s="194">
        <v>0</v>
      </c>
      <c r="C58" s="194">
        <v>0</v>
      </c>
      <c r="D58" s="195">
        <f t="shared" si="13"/>
        <v>0</v>
      </c>
      <c r="E58" s="194">
        <v>0</v>
      </c>
      <c r="F58" s="194">
        <v>0</v>
      </c>
      <c r="G58" s="195">
        <f t="shared" si="11"/>
        <v>0</v>
      </c>
    </row>
    <row r="59" spans="1:7" x14ac:dyDescent="0.25">
      <c r="A59" s="57" t="s">
        <v>282</v>
      </c>
      <c r="B59" s="195">
        <f>B60+B61</f>
        <v>0</v>
      </c>
      <c r="C59" s="195">
        <f t="shared" ref="C59:F59" si="14">C60+C61</f>
        <v>0</v>
      </c>
      <c r="D59" s="195">
        <f t="shared" si="14"/>
        <v>0</v>
      </c>
      <c r="E59" s="195">
        <f t="shared" si="14"/>
        <v>0</v>
      </c>
      <c r="F59" s="195">
        <f t="shared" si="14"/>
        <v>0</v>
      </c>
      <c r="G59" s="195">
        <f t="shared" si="11"/>
        <v>0</v>
      </c>
    </row>
    <row r="60" spans="1:7" x14ac:dyDescent="0.25">
      <c r="A60" s="79" t="s">
        <v>283</v>
      </c>
      <c r="B60" s="194">
        <v>0</v>
      </c>
      <c r="C60" s="194">
        <v>0</v>
      </c>
      <c r="D60" s="195">
        <f t="shared" ref="D60:D63" si="15">B60+C60</f>
        <v>0</v>
      </c>
      <c r="E60" s="194">
        <v>0</v>
      </c>
      <c r="F60" s="194">
        <v>0</v>
      </c>
      <c r="G60" s="195">
        <f t="shared" si="11"/>
        <v>0</v>
      </c>
    </row>
    <row r="61" spans="1:7" x14ac:dyDescent="0.25">
      <c r="A61" s="79" t="s">
        <v>284</v>
      </c>
      <c r="B61" s="194">
        <v>0</v>
      </c>
      <c r="C61" s="194">
        <v>0</v>
      </c>
      <c r="D61" s="195">
        <f t="shared" si="15"/>
        <v>0</v>
      </c>
      <c r="E61" s="194">
        <v>0</v>
      </c>
      <c r="F61" s="194">
        <v>0</v>
      </c>
      <c r="G61" s="195">
        <f t="shared" si="11"/>
        <v>0</v>
      </c>
    </row>
    <row r="62" spans="1:7" x14ac:dyDescent="0.25">
      <c r="A62" s="57" t="s">
        <v>285</v>
      </c>
      <c r="B62" s="194">
        <v>0</v>
      </c>
      <c r="C62" s="194">
        <v>0</v>
      </c>
      <c r="D62" s="195">
        <f t="shared" si="15"/>
        <v>0</v>
      </c>
      <c r="E62" s="194">
        <v>0</v>
      </c>
      <c r="F62" s="194">
        <v>0</v>
      </c>
      <c r="G62" s="195">
        <f t="shared" si="11"/>
        <v>0</v>
      </c>
    </row>
    <row r="63" spans="1:7" x14ac:dyDescent="0.25">
      <c r="A63" s="57" t="s">
        <v>286</v>
      </c>
      <c r="B63" s="194">
        <v>0</v>
      </c>
      <c r="C63" s="194">
        <v>0</v>
      </c>
      <c r="D63" s="195">
        <f t="shared" si="15"/>
        <v>0</v>
      </c>
      <c r="E63" s="194">
        <v>0</v>
      </c>
      <c r="F63" s="194">
        <v>0</v>
      </c>
      <c r="G63" s="195">
        <f t="shared" si="11"/>
        <v>0</v>
      </c>
    </row>
    <row r="64" spans="1:7" x14ac:dyDescent="0.25">
      <c r="A64" s="44"/>
      <c r="B64" s="197"/>
      <c r="C64" s="197"/>
      <c r="D64" s="197"/>
      <c r="E64" s="197"/>
      <c r="F64" s="197"/>
      <c r="G64" s="197"/>
    </row>
    <row r="65" spans="1:8" x14ac:dyDescent="0.25">
      <c r="A65" s="3" t="s">
        <v>287</v>
      </c>
      <c r="B65" s="196">
        <f>B45+B54+B59+B62+B63</f>
        <v>68529568</v>
      </c>
      <c r="C65" s="196">
        <f t="shared" ref="C65:F65" si="16">C45+C54+C59+C62+C63</f>
        <v>-198790</v>
      </c>
      <c r="D65" s="196">
        <f t="shared" si="16"/>
        <v>68330778</v>
      </c>
      <c r="E65" s="196">
        <f t="shared" si="16"/>
        <v>68358195.469999999</v>
      </c>
      <c r="F65" s="196">
        <f t="shared" si="16"/>
        <v>68354810.079999998</v>
      </c>
      <c r="G65" s="196">
        <f>F65-B65</f>
        <v>-174757.92000000179</v>
      </c>
      <c r="H65" s="215"/>
    </row>
    <row r="66" spans="1:8" x14ac:dyDescent="0.25">
      <c r="A66" s="44"/>
      <c r="B66" s="197"/>
      <c r="C66" s="197"/>
      <c r="D66" s="197"/>
      <c r="E66" s="197"/>
      <c r="F66" s="197"/>
      <c r="G66" s="197"/>
    </row>
    <row r="67" spans="1:8" x14ac:dyDescent="0.25">
      <c r="A67" s="3" t="s">
        <v>288</v>
      </c>
      <c r="B67" s="196">
        <f>B68</f>
        <v>0</v>
      </c>
      <c r="C67" s="196">
        <f t="shared" ref="C67:G67" si="17">C68</f>
        <v>0</v>
      </c>
      <c r="D67" s="196">
        <f t="shared" si="17"/>
        <v>0</v>
      </c>
      <c r="E67" s="196">
        <f t="shared" si="17"/>
        <v>0</v>
      </c>
      <c r="F67" s="196">
        <f t="shared" si="17"/>
        <v>0</v>
      </c>
      <c r="G67" s="196">
        <f t="shared" si="17"/>
        <v>0</v>
      </c>
    </row>
    <row r="68" spans="1:8" x14ac:dyDescent="0.25">
      <c r="A68" s="57" t="s">
        <v>289</v>
      </c>
      <c r="B68" s="194">
        <v>0</v>
      </c>
      <c r="C68" s="194">
        <v>0</v>
      </c>
      <c r="D68" s="195">
        <f>B68+C68</f>
        <v>0</v>
      </c>
      <c r="E68" s="194">
        <v>0</v>
      </c>
      <c r="F68" s="194">
        <v>0</v>
      </c>
      <c r="G68" s="195">
        <f t="shared" ref="G68" si="18">F68-B68</f>
        <v>0</v>
      </c>
    </row>
    <row r="69" spans="1:8" x14ac:dyDescent="0.25">
      <c r="A69" s="44"/>
      <c r="B69" s="197"/>
      <c r="C69" s="197"/>
      <c r="D69" s="197"/>
      <c r="E69" s="197"/>
      <c r="F69" s="197"/>
      <c r="G69" s="197"/>
    </row>
    <row r="70" spans="1:8" x14ac:dyDescent="0.25">
      <c r="A70" s="3" t="s">
        <v>290</v>
      </c>
      <c r="B70" s="196">
        <f>B41+B65+B67</f>
        <v>298407297.06999999</v>
      </c>
      <c r="C70" s="196">
        <f t="shared" ref="C70:G70" si="19">C41+C65+C67</f>
        <v>39199645.850000001</v>
      </c>
      <c r="D70" s="196">
        <f t="shared" si="19"/>
        <v>337606942.91999996</v>
      </c>
      <c r="E70" s="196">
        <f t="shared" si="19"/>
        <v>340999623.54999995</v>
      </c>
      <c r="F70" s="196">
        <f t="shared" si="19"/>
        <v>301236877.53999996</v>
      </c>
      <c r="G70" s="196">
        <f t="shared" si="19"/>
        <v>2829580.4699999783</v>
      </c>
      <c r="H70" s="215">
        <f>+F70-301236877.54</f>
        <v>0</v>
      </c>
    </row>
    <row r="71" spans="1:8" x14ac:dyDescent="0.25">
      <c r="A71" s="44"/>
      <c r="B71" s="48"/>
      <c r="C71" s="168"/>
      <c r="D71" s="168"/>
      <c r="E71" s="168"/>
      <c r="F71" s="168"/>
      <c r="G71" s="168"/>
    </row>
    <row r="72" spans="1:8" x14ac:dyDescent="0.25">
      <c r="A72" s="3" t="s">
        <v>291</v>
      </c>
      <c r="B72" s="48"/>
      <c r="C72" s="168"/>
      <c r="D72" s="168"/>
      <c r="E72" s="168"/>
      <c r="F72" s="168"/>
      <c r="G72" s="168"/>
    </row>
    <row r="73" spans="1:8" ht="30" x14ac:dyDescent="0.25">
      <c r="A73" s="66" t="s">
        <v>292</v>
      </c>
      <c r="B73" s="46">
        <v>0</v>
      </c>
      <c r="C73" s="169">
        <v>0</v>
      </c>
      <c r="D73" s="165">
        <v>0</v>
      </c>
      <c r="E73" s="169">
        <v>0</v>
      </c>
      <c r="F73" s="169">
        <v>0</v>
      </c>
      <c r="G73" s="165">
        <v>0</v>
      </c>
    </row>
    <row r="74" spans="1:8" ht="30" x14ac:dyDescent="0.25">
      <c r="A74" s="66" t="s">
        <v>293</v>
      </c>
      <c r="B74" s="46">
        <v>0</v>
      </c>
      <c r="C74" s="169">
        <v>0</v>
      </c>
      <c r="D74" s="165">
        <v>0</v>
      </c>
      <c r="E74" s="169">
        <v>0</v>
      </c>
      <c r="F74" s="169">
        <v>0</v>
      </c>
      <c r="G74" s="165">
        <v>0</v>
      </c>
    </row>
    <row r="75" spans="1:8" x14ac:dyDescent="0.25">
      <c r="A75" s="18" t="s">
        <v>294</v>
      </c>
      <c r="B75" s="4">
        <f t="shared" ref="B75" si="20">B73+B74</f>
        <v>0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</row>
    <row r="76" spans="1:8" x14ac:dyDescent="0.25">
      <c r="A76" s="54"/>
      <c r="B76" s="81"/>
      <c r="C76" s="81"/>
      <c r="D76" s="81"/>
      <c r="E76" s="81"/>
      <c r="F76" s="81"/>
      <c r="G76" s="81"/>
    </row>
    <row r="77" spans="1:8" x14ac:dyDescent="0.25">
      <c r="F77" s="215"/>
    </row>
    <row r="79" spans="1:8" x14ac:dyDescent="0.25">
      <c r="E79" s="215">
        <f>+E70-340999623.55</f>
        <v>0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B44 B71:B75 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27" zoomScale="75" zoomScaleNormal="75" workbookViewId="0">
      <selection activeCell="D166" sqref="D16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5" t="s">
        <v>295</v>
      </c>
      <c r="B1" s="224"/>
      <c r="C1" s="224"/>
      <c r="D1" s="224"/>
      <c r="E1" s="224"/>
      <c r="F1" s="224"/>
      <c r="G1" s="225"/>
    </row>
    <row r="2" spans="1:7" x14ac:dyDescent="0.25">
      <c r="A2" s="121" t="str">
        <f>'Formato 1'!A2</f>
        <v>MUNICIPIO MOROLEON GUANAJUATO</v>
      </c>
      <c r="B2" s="121"/>
      <c r="C2" s="121"/>
      <c r="D2" s="121"/>
      <c r="E2" s="121"/>
      <c r="F2" s="121"/>
      <c r="G2" s="121"/>
    </row>
    <row r="3" spans="1:7" x14ac:dyDescent="0.25">
      <c r="A3" s="122" t="s">
        <v>296</v>
      </c>
      <c r="B3" s="122"/>
      <c r="C3" s="122"/>
      <c r="D3" s="122"/>
      <c r="E3" s="122"/>
      <c r="F3" s="122"/>
      <c r="G3" s="122"/>
    </row>
    <row r="4" spans="1:7" x14ac:dyDescent="0.25">
      <c r="A4" s="122" t="s">
        <v>297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01 de Enero al 31 de Diciembre de 2024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33" t="s">
        <v>4</v>
      </c>
      <c r="B7" s="233" t="s">
        <v>298</v>
      </c>
      <c r="C7" s="233"/>
      <c r="D7" s="233"/>
      <c r="E7" s="233"/>
      <c r="F7" s="233"/>
      <c r="G7" s="234" t="s">
        <v>299</v>
      </c>
    </row>
    <row r="8" spans="1:7" ht="30" x14ac:dyDescent="0.25">
      <c r="A8" s="23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3"/>
    </row>
    <row r="9" spans="1:7" x14ac:dyDescent="0.25">
      <c r="A9" s="27" t="s">
        <v>304</v>
      </c>
      <c r="B9" s="198">
        <f>B10+B18+B189+B28+B38+B48+B58+B62+B71+B75</f>
        <v>229877729.06999999</v>
      </c>
      <c r="C9" s="198">
        <f t="shared" ref="C9:G9" si="0">C10+C18+C189+C28+C38+C48+C58+C62+C71+C75</f>
        <v>101821639.97</v>
      </c>
      <c r="D9" s="198">
        <f t="shared" si="0"/>
        <v>331699369.04000002</v>
      </c>
      <c r="E9" s="198">
        <f t="shared" si="0"/>
        <v>299855564.82999998</v>
      </c>
      <c r="F9" s="198">
        <f t="shared" si="0"/>
        <v>298923294.65999997</v>
      </c>
      <c r="G9" s="198">
        <f t="shared" si="0"/>
        <v>31843804.210000001</v>
      </c>
    </row>
    <row r="10" spans="1:7" x14ac:dyDescent="0.25">
      <c r="A10" s="82" t="s">
        <v>305</v>
      </c>
      <c r="B10" s="199">
        <f>SUM(B11:B17)</f>
        <v>127040205.63</v>
      </c>
      <c r="C10" s="199">
        <f t="shared" ref="C10:G10" si="1">SUM(C11:C17)</f>
        <v>20743864.299999997</v>
      </c>
      <c r="D10" s="199">
        <f t="shared" si="1"/>
        <v>147784069.93000001</v>
      </c>
      <c r="E10" s="199">
        <f t="shared" si="1"/>
        <v>138223866.25</v>
      </c>
      <c r="F10" s="199">
        <f t="shared" si="1"/>
        <v>137947429.63</v>
      </c>
      <c r="G10" s="199">
        <f t="shared" si="1"/>
        <v>9560203.679999996</v>
      </c>
    </row>
    <row r="11" spans="1:7" x14ac:dyDescent="0.25">
      <c r="A11" s="83" t="s">
        <v>306</v>
      </c>
      <c r="B11" s="200">
        <v>64724042.399999999</v>
      </c>
      <c r="C11" s="200">
        <v>11928150.119999999</v>
      </c>
      <c r="D11" s="199">
        <f>B11+C11</f>
        <v>76652192.519999996</v>
      </c>
      <c r="E11" s="200">
        <v>72675338</v>
      </c>
      <c r="F11" s="200">
        <v>72675338</v>
      </c>
      <c r="G11" s="199">
        <f>D11-E11</f>
        <v>3976854.5199999958</v>
      </c>
    </row>
    <row r="12" spans="1:7" x14ac:dyDescent="0.25">
      <c r="A12" s="83" t="s">
        <v>307</v>
      </c>
      <c r="B12" s="200">
        <v>663960</v>
      </c>
      <c r="C12" s="200">
        <v>0</v>
      </c>
      <c r="D12" s="199">
        <f t="shared" ref="D12:D17" si="2">B12+C12</f>
        <v>663960</v>
      </c>
      <c r="E12" s="200">
        <v>566100</v>
      </c>
      <c r="F12" s="200">
        <v>566100</v>
      </c>
      <c r="G12" s="199">
        <f t="shared" ref="G12:G17" si="3">D12-E12</f>
        <v>97860</v>
      </c>
    </row>
    <row r="13" spans="1:7" x14ac:dyDescent="0.25">
      <c r="A13" s="83" t="s">
        <v>308</v>
      </c>
      <c r="B13" s="200">
        <v>20050937.829999998</v>
      </c>
      <c r="C13" s="200">
        <v>872617.41</v>
      </c>
      <c r="D13" s="199">
        <f t="shared" si="2"/>
        <v>20923555.239999998</v>
      </c>
      <c r="E13" s="200">
        <v>18859140.59</v>
      </c>
      <c r="F13" s="200">
        <v>18778143.670000002</v>
      </c>
      <c r="G13" s="199">
        <f t="shared" si="3"/>
        <v>2064414.6499999985</v>
      </c>
    </row>
    <row r="14" spans="1:7" x14ac:dyDescent="0.25">
      <c r="A14" s="83" t="s">
        <v>309</v>
      </c>
      <c r="B14" s="200">
        <v>464000</v>
      </c>
      <c r="C14" s="200">
        <v>0</v>
      </c>
      <c r="D14" s="199">
        <f t="shared" si="2"/>
        <v>464000</v>
      </c>
      <c r="E14" s="200">
        <v>357401.56</v>
      </c>
      <c r="F14" s="200">
        <v>357401.56</v>
      </c>
      <c r="G14" s="199">
        <f t="shared" si="3"/>
        <v>106598.44</v>
      </c>
    </row>
    <row r="15" spans="1:7" x14ac:dyDescent="0.25">
      <c r="A15" s="83" t="s">
        <v>310</v>
      </c>
      <c r="B15" s="200">
        <v>41137265.399999999</v>
      </c>
      <c r="C15" s="200">
        <v>7943096.7699999996</v>
      </c>
      <c r="D15" s="199">
        <f t="shared" si="2"/>
        <v>49080362.170000002</v>
      </c>
      <c r="E15" s="200">
        <v>45765886.100000001</v>
      </c>
      <c r="F15" s="200">
        <v>45570446.399999999</v>
      </c>
      <c r="G15" s="199">
        <f t="shared" si="3"/>
        <v>3314476.0700000003</v>
      </c>
    </row>
    <row r="16" spans="1:7" x14ac:dyDescent="0.25">
      <c r="A16" s="83" t="s">
        <v>311</v>
      </c>
      <c r="B16" s="199">
        <v>0</v>
      </c>
      <c r="C16" s="199">
        <v>0</v>
      </c>
      <c r="D16" s="199">
        <f t="shared" si="2"/>
        <v>0</v>
      </c>
      <c r="E16" s="199">
        <v>0</v>
      </c>
      <c r="F16" s="199">
        <v>0</v>
      </c>
      <c r="G16" s="199">
        <f t="shared" si="3"/>
        <v>0</v>
      </c>
    </row>
    <row r="17" spans="1:7" x14ac:dyDescent="0.25">
      <c r="A17" s="83" t="s">
        <v>312</v>
      </c>
      <c r="B17" s="199">
        <v>0</v>
      </c>
      <c r="C17" s="199">
        <v>0</v>
      </c>
      <c r="D17" s="199">
        <f t="shared" si="2"/>
        <v>0</v>
      </c>
      <c r="E17" s="199">
        <v>0</v>
      </c>
      <c r="F17" s="199">
        <v>0</v>
      </c>
      <c r="G17" s="199">
        <f t="shared" si="3"/>
        <v>0</v>
      </c>
    </row>
    <row r="18" spans="1:7" x14ac:dyDescent="0.25">
      <c r="A18" s="82" t="s">
        <v>313</v>
      </c>
      <c r="B18" s="199">
        <f>SUM(B19:B27)</f>
        <v>8118124.71</v>
      </c>
      <c r="C18" s="199">
        <f t="shared" ref="C18:G18" si="4">SUM(C19:C27)</f>
        <v>3948790.92</v>
      </c>
      <c r="D18" s="199">
        <f t="shared" si="4"/>
        <v>12066915.629999999</v>
      </c>
      <c r="E18" s="199">
        <f t="shared" si="4"/>
        <v>9713362.9500000011</v>
      </c>
      <c r="F18" s="199">
        <f t="shared" si="4"/>
        <v>9713123.9500000011</v>
      </c>
      <c r="G18" s="199">
        <f t="shared" si="4"/>
        <v>2353552.6799999997</v>
      </c>
    </row>
    <row r="19" spans="1:7" x14ac:dyDescent="0.25">
      <c r="A19" s="83" t="s">
        <v>314</v>
      </c>
      <c r="B19" s="200">
        <v>1291045</v>
      </c>
      <c r="C19" s="200">
        <v>428734</v>
      </c>
      <c r="D19" s="199">
        <f t="shared" ref="D19:D27" si="5">B19+C19</f>
        <v>1719779</v>
      </c>
      <c r="E19" s="200">
        <v>1217527.78</v>
      </c>
      <c r="F19" s="200">
        <v>1217527.78</v>
      </c>
      <c r="G19" s="199">
        <f t="shared" ref="G19:G27" si="6">D19-E19</f>
        <v>502251.22</v>
      </c>
    </row>
    <row r="20" spans="1:7" x14ac:dyDescent="0.25">
      <c r="A20" s="83" t="s">
        <v>315</v>
      </c>
      <c r="B20" s="200">
        <v>1646800</v>
      </c>
      <c r="C20" s="200">
        <v>215400</v>
      </c>
      <c r="D20" s="199">
        <f t="shared" si="5"/>
        <v>1862200</v>
      </c>
      <c r="E20" s="200">
        <v>1642774.95</v>
      </c>
      <c r="F20" s="200">
        <v>1642774.95</v>
      </c>
      <c r="G20" s="199">
        <f t="shared" si="6"/>
        <v>219425.05000000005</v>
      </c>
    </row>
    <row r="21" spans="1:7" x14ac:dyDescent="0.25">
      <c r="A21" s="83" t="s">
        <v>316</v>
      </c>
      <c r="B21" s="200">
        <v>3000</v>
      </c>
      <c r="C21" s="200">
        <v>1892</v>
      </c>
      <c r="D21" s="199">
        <f t="shared" si="5"/>
        <v>4892</v>
      </c>
      <c r="E21" s="200">
        <v>4892</v>
      </c>
      <c r="F21" s="200">
        <v>4892</v>
      </c>
      <c r="G21" s="199">
        <f t="shared" si="6"/>
        <v>0</v>
      </c>
    </row>
    <row r="22" spans="1:7" x14ac:dyDescent="0.25">
      <c r="A22" s="83" t="s">
        <v>317</v>
      </c>
      <c r="B22" s="200">
        <v>2296700</v>
      </c>
      <c r="C22" s="200">
        <v>2080067</v>
      </c>
      <c r="D22" s="199">
        <f t="shared" si="5"/>
        <v>4376767</v>
      </c>
      <c r="E22" s="200">
        <v>3814604.68</v>
      </c>
      <c r="F22" s="200">
        <v>3814604.68</v>
      </c>
      <c r="G22" s="199">
        <f t="shared" si="6"/>
        <v>562162.31999999983</v>
      </c>
    </row>
    <row r="23" spans="1:7" x14ac:dyDescent="0.25">
      <c r="A23" s="83" t="s">
        <v>318</v>
      </c>
      <c r="B23" s="200">
        <v>292500</v>
      </c>
      <c r="C23" s="200">
        <v>336508</v>
      </c>
      <c r="D23" s="199">
        <f t="shared" si="5"/>
        <v>629008</v>
      </c>
      <c r="E23" s="200">
        <v>387811.15</v>
      </c>
      <c r="F23" s="200">
        <v>387811.15</v>
      </c>
      <c r="G23" s="199">
        <f t="shared" si="6"/>
        <v>241196.84999999998</v>
      </c>
    </row>
    <row r="24" spans="1:7" x14ac:dyDescent="0.25">
      <c r="A24" s="83" t="s">
        <v>319</v>
      </c>
      <c r="B24" s="200">
        <v>1083700</v>
      </c>
      <c r="C24" s="200">
        <v>90272.52</v>
      </c>
      <c r="D24" s="199">
        <f t="shared" si="5"/>
        <v>1173972.52</v>
      </c>
      <c r="E24" s="200">
        <v>963090.6</v>
      </c>
      <c r="F24" s="200">
        <v>963090.6</v>
      </c>
      <c r="G24" s="199">
        <f t="shared" si="6"/>
        <v>210881.92000000004</v>
      </c>
    </row>
    <row r="25" spans="1:7" x14ac:dyDescent="0.25">
      <c r="A25" s="83" t="s">
        <v>320</v>
      </c>
      <c r="B25" s="200">
        <v>249400</v>
      </c>
      <c r="C25" s="200">
        <v>461472.4</v>
      </c>
      <c r="D25" s="199">
        <f t="shared" si="5"/>
        <v>710872.4</v>
      </c>
      <c r="E25" s="200">
        <v>605695.4</v>
      </c>
      <c r="F25" s="200">
        <v>605695.4</v>
      </c>
      <c r="G25" s="199">
        <f t="shared" si="6"/>
        <v>105177</v>
      </c>
    </row>
    <row r="26" spans="1:7" x14ac:dyDescent="0.25">
      <c r="A26" s="83" t="s">
        <v>321</v>
      </c>
      <c r="B26" s="199">
        <v>0</v>
      </c>
      <c r="C26" s="199">
        <v>0</v>
      </c>
      <c r="D26" s="199">
        <f t="shared" si="5"/>
        <v>0</v>
      </c>
      <c r="E26" s="199">
        <v>0</v>
      </c>
      <c r="F26" s="199">
        <v>0</v>
      </c>
      <c r="G26" s="199">
        <f t="shared" si="6"/>
        <v>0</v>
      </c>
    </row>
    <row r="27" spans="1:7" x14ac:dyDescent="0.25">
      <c r="A27" s="83" t="s">
        <v>322</v>
      </c>
      <c r="B27" s="200">
        <v>1254979.71</v>
      </c>
      <c r="C27" s="200">
        <v>334445</v>
      </c>
      <c r="D27" s="199">
        <f t="shared" si="5"/>
        <v>1589424.71</v>
      </c>
      <c r="E27" s="200">
        <v>1076966.3899999999</v>
      </c>
      <c r="F27" s="200">
        <v>1076727.3899999999</v>
      </c>
      <c r="G27" s="199">
        <f t="shared" si="6"/>
        <v>512458.32000000007</v>
      </c>
    </row>
    <row r="28" spans="1:7" x14ac:dyDescent="0.25">
      <c r="A28" s="82" t="s">
        <v>323</v>
      </c>
      <c r="B28" s="199">
        <f>SUM(B29:B37)</f>
        <v>24487581.960000001</v>
      </c>
      <c r="C28" s="199">
        <f t="shared" ref="C28:G28" si="7">SUM(C29:C37)</f>
        <v>10726707.949999999</v>
      </c>
      <c r="D28" s="199">
        <f t="shared" si="7"/>
        <v>35214289.909999996</v>
      </c>
      <c r="E28" s="199">
        <f t="shared" si="7"/>
        <v>31967166.019999996</v>
      </c>
      <c r="F28" s="199">
        <f t="shared" si="7"/>
        <v>31330186.019999996</v>
      </c>
      <c r="G28" s="199">
        <f t="shared" si="7"/>
        <v>3247123.890000002</v>
      </c>
    </row>
    <row r="29" spans="1:7" x14ac:dyDescent="0.25">
      <c r="A29" s="83" t="s">
        <v>324</v>
      </c>
      <c r="B29" s="200">
        <v>4228234.92</v>
      </c>
      <c r="C29" s="200">
        <v>923115.29</v>
      </c>
      <c r="D29" s="199">
        <f t="shared" ref="D29:D82" si="8">B29+C29</f>
        <v>5151350.21</v>
      </c>
      <c r="E29" s="200">
        <v>4513653.5199999996</v>
      </c>
      <c r="F29" s="200">
        <v>4513653.5199999996</v>
      </c>
      <c r="G29" s="199">
        <f t="shared" ref="G29:G37" si="9">D29-E29</f>
        <v>637696.69000000041</v>
      </c>
    </row>
    <row r="30" spans="1:7" x14ac:dyDescent="0.25">
      <c r="A30" s="83" t="s">
        <v>325</v>
      </c>
      <c r="B30" s="200">
        <v>84001</v>
      </c>
      <c r="C30" s="200">
        <v>1791000</v>
      </c>
      <c r="D30" s="199">
        <f t="shared" si="8"/>
        <v>1875001</v>
      </c>
      <c r="E30" s="200">
        <v>1393400</v>
      </c>
      <c r="F30" s="200">
        <v>1393400</v>
      </c>
      <c r="G30" s="199">
        <f t="shared" si="9"/>
        <v>481601</v>
      </c>
    </row>
    <row r="31" spans="1:7" x14ac:dyDescent="0.25">
      <c r="A31" s="83" t="s">
        <v>326</v>
      </c>
      <c r="B31" s="200">
        <v>1698116.08</v>
      </c>
      <c r="C31" s="200">
        <v>896486.76</v>
      </c>
      <c r="D31" s="199">
        <f t="shared" si="8"/>
        <v>2594602.84</v>
      </c>
      <c r="E31" s="200">
        <v>2046943.77</v>
      </c>
      <c r="F31" s="200">
        <v>2001943.77</v>
      </c>
      <c r="G31" s="199">
        <f t="shared" si="9"/>
        <v>547659.06999999983</v>
      </c>
    </row>
    <row r="32" spans="1:7" x14ac:dyDescent="0.25">
      <c r="A32" s="83" t="s">
        <v>327</v>
      </c>
      <c r="B32" s="200">
        <v>204800</v>
      </c>
      <c r="C32" s="200">
        <v>144377.01999999999</v>
      </c>
      <c r="D32" s="199">
        <f t="shared" si="8"/>
        <v>349177.02</v>
      </c>
      <c r="E32" s="200">
        <v>295443.59000000003</v>
      </c>
      <c r="F32" s="200">
        <v>295443.59000000003</v>
      </c>
      <c r="G32" s="199">
        <f t="shared" si="9"/>
        <v>53733.429999999993</v>
      </c>
    </row>
    <row r="33" spans="1:7" ht="14.45" customHeight="1" x14ac:dyDescent="0.25">
      <c r="A33" s="83" t="s">
        <v>328</v>
      </c>
      <c r="B33" s="200">
        <v>770900</v>
      </c>
      <c r="C33" s="200">
        <v>448299.43</v>
      </c>
      <c r="D33" s="199">
        <f t="shared" si="8"/>
        <v>1219199.43</v>
      </c>
      <c r="E33" s="200">
        <v>1023963.61</v>
      </c>
      <c r="F33" s="200">
        <v>1023963.61</v>
      </c>
      <c r="G33" s="199">
        <f t="shared" si="9"/>
        <v>195235.81999999995</v>
      </c>
    </row>
    <row r="34" spans="1:7" ht="14.45" customHeight="1" x14ac:dyDescent="0.25">
      <c r="A34" s="83" t="s">
        <v>329</v>
      </c>
      <c r="B34" s="200">
        <v>910140</v>
      </c>
      <c r="C34" s="200">
        <v>814863.04</v>
      </c>
      <c r="D34" s="199">
        <f t="shared" si="8"/>
        <v>1725003.04</v>
      </c>
      <c r="E34" s="200">
        <v>1450940.9</v>
      </c>
      <c r="F34" s="200">
        <v>1450940.9</v>
      </c>
      <c r="G34" s="199">
        <f t="shared" si="9"/>
        <v>274062.14000000013</v>
      </c>
    </row>
    <row r="35" spans="1:7" ht="14.45" customHeight="1" x14ac:dyDescent="0.25">
      <c r="A35" s="83" t="s">
        <v>330</v>
      </c>
      <c r="B35" s="200">
        <v>393500</v>
      </c>
      <c r="C35" s="200">
        <v>-28643.4</v>
      </c>
      <c r="D35" s="199">
        <f t="shared" si="8"/>
        <v>364856.6</v>
      </c>
      <c r="E35" s="200">
        <v>200031.91</v>
      </c>
      <c r="F35" s="200">
        <v>200031.91</v>
      </c>
      <c r="G35" s="199">
        <f t="shared" si="9"/>
        <v>164824.68999999997</v>
      </c>
    </row>
    <row r="36" spans="1:7" ht="14.45" customHeight="1" x14ac:dyDescent="0.25">
      <c r="A36" s="83" t="s">
        <v>331</v>
      </c>
      <c r="B36" s="200">
        <v>4606550</v>
      </c>
      <c r="C36" s="200">
        <v>1545786.05</v>
      </c>
      <c r="D36" s="199">
        <f t="shared" si="8"/>
        <v>6152336.0499999998</v>
      </c>
      <c r="E36" s="200">
        <v>5684763.2699999996</v>
      </c>
      <c r="F36" s="200">
        <v>5684763.2699999996</v>
      </c>
      <c r="G36" s="199">
        <f t="shared" si="9"/>
        <v>467572.78000000026</v>
      </c>
    </row>
    <row r="37" spans="1:7" ht="14.45" customHeight="1" x14ac:dyDescent="0.25">
      <c r="A37" s="83" t="s">
        <v>332</v>
      </c>
      <c r="B37" s="200">
        <v>11591339.960000001</v>
      </c>
      <c r="C37" s="200">
        <v>4191423.76</v>
      </c>
      <c r="D37" s="199">
        <f t="shared" si="8"/>
        <v>15782763.720000001</v>
      </c>
      <c r="E37" s="200">
        <v>15358025.449999999</v>
      </c>
      <c r="F37" s="200">
        <v>14766045.449999999</v>
      </c>
      <c r="G37" s="199">
        <f t="shared" si="9"/>
        <v>424738.27000000142</v>
      </c>
    </row>
    <row r="38" spans="1:7" x14ac:dyDescent="0.25">
      <c r="A38" s="82" t="s">
        <v>333</v>
      </c>
      <c r="B38" s="199">
        <f>SUM(B39:B47)</f>
        <v>53031849.259999998</v>
      </c>
      <c r="C38" s="199">
        <f t="shared" ref="C38:G38" si="10">SUM(C39:C47)</f>
        <v>16449997.16</v>
      </c>
      <c r="D38" s="199">
        <f t="shared" si="10"/>
        <v>69481846.420000002</v>
      </c>
      <c r="E38" s="199">
        <f t="shared" si="10"/>
        <v>67209305.689999998</v>
      </c>
      <c r="F38" s="199">
        <f t="shared" si="10"/>
        <v>67209305.689999998</v>
      </c>
      <c r="G38" s="199">
        <f t="shared" si="10"/>
        <v>2272540.7300000004</v>
      </c>
    </row>
    <row r="39" spans="1:7" x14ac:dyDescent="0.25">
      <c r="A39" s="83" t="s">
        <v>334</v>
      </c>
      <c r="B39" s="200">
        <v>24651826.02</v>
      </c>
      <c r="C39" s="200">
        <v>9900000.0099999998</v>
      </c>
      <c r="D39" s="199">
        <f t="shared" si="8"/>
        <v>34551826.030000001</v>
      </c>
      <c r="E39" s="200">
        <v>34551813.960000001</v>
      </c>
      <c r="F39" s="200">
        <v>34551813.960000001</v>
      </c>
      <c r="G39" s="199">
        <f t="shared" ref="G39:G47" si="11">D39-E39</f>
        <v>12.070000000298023</v>
      </c>
    </row>
    <row r="40" spans="1:7" x14ac:dyDescent="0.25">
      <c r="A40" s="83" t="s">
        <v>335</v>
      </c>
      <c r="B40" s="199">
        <v>0</v>
      </c>
      <c r="C40" s="199">
        <v>0</v>
      </c>
      <c r="D40" s="199">
        <f t="shared" si="8"/>
        <v>0</v>
      </c>
      <c r="E40" s="199">
        <v>0</v>
      </c>
      <c r="F40" s="199">
        <v>0</v>
      </c>
      <c r="G40" s="199">
        <f t="shared" si="11"/>
        <v>0</v>
      </c>
    </row>
    <row r="41" spans="1:7" x14ac:dyDescent="0.25">
      <c r="A41" s="83" t="s">
        <v>336</v>
      </c>
      <c r="B41" s="199">
        <v>0</v>
      </c>
      <c r="C41" s="199">
        <v>0</v>
      </c>
      <c r="D41" s="199">
        <f t="shared" si="8"/>
        <v>0</v>
      </c>
      <c r="E41" s="199">
        <v>0</v>
      </c>
      <c r="F41" s="199">
        <v>0</v>
      </c>
      <c r="G41" s="199">
        <f t="shared" si="11"/>
        <v>0</v>
      </c>
    </row>
    <row r="42" spans="1:7" x14ac:dyDescent="0.25">
      <c r="A42" s="83" t="s">
        <v>337</v>
      </c>
      <c r="B42" s="200">
        <v>19515187.75</v>
      </c>
      <c r="C42" s="200">
        <v>6412598.3200000003</v>
      </c>
      <c r="D42" s="199">
        <f t="shared" si="8"/>
        <v>25927786.07</v>
      </c>
      <c r="E42" s="200">
        <v>24240601.73</v>
      </c>
      <c r="F42" s="200">
        <v>24240601.73</v>
      </c>
      <c r="G42" s="199">
        <f t="shared" si="11"/>
        <v>1687184.3399999999</v>
      </c>
    </row>
    <row r="43" spans="1:7" x14ac:dyDescent="0.25">
      <c r="A43" s="83" t="s">
        <v>338</v>
      </c>
      <c r="B43" s="200">
        <v>8864835.4900000002</v>
      </c>
      <c r="C43" s="200">
        <v>137398.82999999999</v>
      </c>
      <c r="D43" s="199">
        <f t="shared" si="8"/>
        <v>9002234.3200000003</v>
      </c>
      <c r="E43" s="200">
        <v>8416890</v>
      </c>
      <c r="F43" s="200">
        <v>8416890</v>
      </c>
      <c r="G43" s="199">
        <f t="shared" si="11"/>
        <v>585344.3200000003</v>
      </c>
    </row>
    <row r="44" spans="1:7" x14ac:dyDescent="0.25">
      <c r="A44" s="83" t="s">
        <v>339</v>
      </c>
      <c r="B44" s="199">
        <v>0</v>
      </c>
      <c r="C44" s="199">
        <v>0</v>
      </c>
      <c r="D44" s="199">
        <f t="shared" si="8"/>
        <v>0</v>
      </c>
      <c r="E44" s="199">
        <v>0</v>
      </c>
      <c r="F44" s="199">
        <v>0</v>
      </c>
      <c r="G44" s="199">
        <f t="shared" si="11"/>
        <v>0</v>
      </c>
    </row>
    <row r="45" spans="1:7" x14ac:dyDescent="0.25">
      <c r="A45" s="83" t="s">
        <v>340</v>
      </c>
      <c r="B45" s="199">
        <v>0</v>
      </c>
      <c r="C45" s="199">
        <v>0</v>
      </c>
      <c r="D45" s="199">
        <f t="shared" si="8"/>
        <v>0</v>
      </c>
      <c r="E45" s="199">
        <v>0</v>
      </c>
      <c r="F45" s="199">
        <v>0</v>
      </c>
      <c r="G45" s="199">
        <f t="shared" si="11"/>
        <v>0</v>
      </c>
    </row>
    <row r="46" spans="1:7" x14ac:dyDescent="0.25">
      <c r="A46" s="83" t="s">
        <v>341</v>
      </c>
      <c r="B46" s="199">
        <v>0</v>
      </c>
      <c r="C46" s="199">
        <v>0</v>
      </c>
      <c r="D46" s="199">
        <f t="shared" si="8"/>
        <v>0</v>
      </c>
      <c r="E46" s="199">
        <v>0</v>
      </c>
      <c r="F46" s="199">
        <v>0</v>
      </c>
      <c r="G46" s="199">
        <f t="shared" si="11"/>
        <v>0</v>
      </c>
    </row>
    <row r="47" spans="1:7" x14ac:dyDescent="0.25">
      <c r="A47" s="83" t="s">
        <v>342</v>
      </c>
      <c r="B47" s="199">
        <v>0</v>
      </c>
      <c r="C47" s="199">
        <v>0</v>
      </c>
      <c r="D47" s="199">
        <f t="shared" si="8"/>
        <v>0</v>
      </c>
      <c r="E47" s="199">
        <v>0</v>
      </c>
      <c r="F47" s="199">
        <v>0</v>
      </c>
      <c r="G47" s="199">
        <f t="shared" si="11"/>
        <v>0</v>
      </c>
    </row>
    <row r="48" spans="1:7" x14ac:dyDescent="0.25">
      <c r="A48" s="82" t="s">
        <v>343</v>
      </c>
      <c r="B48" s="199">
        <f>SUM(B49:B57)</f>
        <v>621730.4</v>
      </c>
      <c r="C48" s="199">
        <f t="shared" ref="C48:G48" si="12">SUM(C49:C57)</f>
        <v>1471230</v>
      </c>
      <c r="D48" s="199">
        <f t="shared" si="12"/>
        <v>2092960.4</v>
      </c>
      <c r="E48" s="199">
        <f t="shared" si="12"/>
        <v>1767741.13</v>
      </c>
      <c r="F48" s="199">
        <f t="shared" si="12"/>
        <v>1751902.13</v>
      </c>
      <c r="G48" s="199">
        <f t="shared" si="12"/>
        <v>325219.26999999996</v>
      </c>
    </row>
    <row r="49" spans="1:7" x14ac:dyDescent="0.25">
      <c r="A49" s="83" t="s">
        <v>344</v>
      </c>
      <c r="B49" s="200">
        <v>159530.4</v>
      </c>
      <c r="C49" s="200">
        <v>913120</v>
      </c>
      <c r="D49" s="199">
        <f t="shared" si="8"/>
        <v>1072650.3999999999</v>
      </c>
      <c r="E49" s="200">
        <v>980439.82</v>
      </c>
      <c r="F49" s="200">
        <v>971739.82</v>
      </c>
      <c r="G49" s="199">
        <f t="shared" ref="G49:G57" si="13">D49-E49</f>
        <v>92210.579999999958</v>
      </c>
    </row>
    <row r="50" spans="1:7" x14ac:dyDescent="0.25">
      <c r="A50" s="83" t="s">
        <v>345</v>
      </c>
      <c r="B50" s="200">
        <v>20000</v>
      </c>
      <c r="C50" s="200">
        <v>178000</v>
      </c>
      <c r="D50" s="199">
        <f t="shared" si="8"/>
        <v>198000</v>
      </c>
      <c r="E50" s="200">
        <v>148121.5</v>
      </c>
      <c r="F50" s="200">
        <v>148121.5</v>
      </c>
      <c r="G50" s="199">
        <f t="shared" si="13"/>
        <v>49878.5</v>
      </c>
    </row>
    <row r="51" spans="1:7" x14ac:dyDescent="0.25">
      <c r="A51" s="83" t="s">
        <v>346</v>
      </c>
      <c r="B51" s="199">
        <v>0</v>
      </c>
      <c r="C51" s="199">
        <v>0</v>
      </c>
      <c r="D51" s="199">
        <f t="shared" si="8"/>
        <v>0</v>
      </c>
      <c r="E51" s="199">
        <v>0</v>
      </c>
      <c r="F51" s="199">
        <v>0</v>
      </c>
      <c r="G51" s="199">
        <f t="shared" si="13"/>
        <v>0</v>
      </c>
    </row>
    <row r="52" spans="1:7" x14ac:dyDescent="0.25">
      <c r="A52" s="83" t="s">
        <v>347</v>
      </c>
      <c r="B52" s="200">
        <v>0</v>
      </c>
      <c r="C52" s="200">
        <v>0</v>
      </c>
      <c r="D52" s="199">
        <f t="shared" si="8"/>
        <v>0</v>
      </c>
      <c r="E52" s="200">
        <v>0</v>
      </c>
      <c r="F52" s="200">
        <v>0</v>
      </c>
      <c r="G52" s="199">
        <f t="shared" si="13"/>
        <v>0</v>
      </c>
    </row>
    <row r="53" spans="1:7" x14ac:dyDescent="0.25">
      <c r="A53" s="83" t="s">
        <v>348</v>
      </c>
      <c r="B53" s="200">
        <v>0</v>
      </c>
      <c r="C53" s="200">
        <v>30700</v>
      </c>
      <c r="D53" s="199">
        <f t="shared" si="8"/>
        <v>30700</v>
      </c>
      <c r="E53" s="200">
        <v>28500</v>
      </c>
      <c r="F53" s="200">
        <v>28500</v>
      </c>
      <c r="G53" s="199">
        <f t="shared" si="13"/>
        <v>2200</v>
      </c>
    </row>
    <row r="54" spans="1:7" x14ac:dyDescent="0.25">
      <c r="A54" s="83" t="s">
        <v>349</v>
      </c>
      <c r="B54" s="200">
        <v>267200</v>
      </c>
      <c r="C54" s="200">
        <v>177310</v>
      </c>
      <c r="D54" s="199">
        <f t="shared" si="8"/>
        <v>444510</v>
      </c>
      <c r="E54" s="200">
        <v>272073.99</v>
      </c>
      <c r="F54" s="200">
        <v>264934.99</v>
      </c>
      <c r="G54" s="199">
        <f t="shared" si="13"/>
        <v>172436.01</v>
      </c>
    </row>
    <row r="55" spans="1:7" x14ac:dyDescent="0.25">
      <c r="A55" s="83" t="s">
        <v>350</v>
      </c>
      <c r="B55" s="200">
        <v>150000</v>
      </c>
      <c r="C55" s="200">
        <v>172100</v>
      </c>
      <c r="D55" s="199">
        <f t="shared" si="8"/>
        <v>322100</v>
      </c>
      <c r="E55" s="200">
        <v>320000</v>
      </c>
      <c r="F55" s="200">
        <v>320000</v>
      </c>
      <c r="G55" s="199">
        <f t="shared" si="13"/>
        <v>2100</v>
      </c>
    </row>
    <row r="56" spans="1:7" x14ac:dyDescent="0.25">
      <c r="A56" s="83" t="s">
        <v>351</v>
      </c>
      <c r="B56" s="199">
        <v>0</v>
      </c>
      <c r="C56" s="199">
        <v>0</v>
      </c>
      <c r="D56" s="199">
        <f t="shared" si="8"/>
        <v>0</v>
      </c>
      <c r="E56" s="199">
        <v>0</v>
      </c>
      <c r="F56" s="199">
        <v>0</v>
      </c>
      <c r="G56" s="199">
        <f t="shared" si="13"/>
        <v>0</v>
      </c>
    </row>
    <row r="57" spans="1:7" x14ac:dyDescent="0.25">
      <c r="A57" s="83" t="s">
        <v>352</v>
      </c>
      <c r="B57" s="200">
        <v>25000</v>
      </c>
      <c r="C57" s="200">
        <v>0</v>
      </c>
      <c r="D57" s="199">
        <f t="shared" si="8"/>
        <v>25000</v>
      </c>
      <c r="E57" s="200">
        <v>18605.82</v>
      </c>
      <c r="F57" s="200">
        <v>18605.82</v>
      </c>
      <c r="G57" s="199">
        <f t="shared" si="13"/>
        <v>6394.18</v>
      </c>
    </row>
    <row r="58" spans="1:7" x14ac:dyDescent="0.25">
      <c r="A58" s="82" t="s">
        <v>353</v>
      </c>
      <c r="B58" s="199">
        <f>SUM(B59:B61)</f>
        <v>0</v>
      </c>
      <c r="C58" s="199">
        <f t="shared" ref="C58:G58" si="14">SUM(C59:C61)</f>
        <v>64326232.560000002</v>
      </c>
      <c r="D58" s="199">
        <f t="shared" si="14"/>
        <v>64326232.560000002</v>
      </c>
      <c r="E58" s="199">
        <f t="shared" si="14"/>
        <v>50974122.789999999</v>
      </c>
      <c r="F58" s="199">
        <f t="shared" si="14"/>
        <v>50971347.239999995</v>
      </c>
      <c r="G58" s="199">
        <f t="shared" si="14"/>
        <v>13352109.770000003</v>
      </c>
    </row>
    <row r="59" spans="1:7" x14ac:dyDescent="0.25">
      <c r="A59" s="83" t="s">
        <v>354</v>
      </c>
      <c r="B59" s="200">
        <v>0</v>
      </c>
      <c r="C59" s="200">
        <v>41338796.210000001</v>
      </c>
      <c r="D59" s="199">
        <f t="shared" si="8"/>
        <v>41338796.210000001</v>
      </c>
      <c r="E59" s="200">
        <v>30767520.75</v>
      </c>
      <c r="F59" s="200">
        <v>30764745.199999999</v>
      </c>
      <c r="G59" s="199">
        <f t="shared" ref="G59:G61" si="15">D59-E59</f>
        <v>10571275.460000001</v>
      </c>
    </row>
    <row r="60" spans="1:7" x14ac:dyDescent="0.25">
      <c r="A60" s="83" t="s">
        <v>355</v>
      </c>
      <c r="B60" s="200">
        <v>0</v>
      </c>
      <c r="C60" s="200">
        <v>22987436.350000001</v>
      </c>
      <c r="D60" s="199">
        <f t="shared" si="8"/>
        <v>22987436.350000001</v>
      </c>
      <c r="E60" s="200">
        <v>20206602.039999999</v>
      </c>
      <c r="F60" s="200">
        <v>20206602.039999999</v>
      </c>
      <c r="G60" s="199">
        <f t="shared" si="15"/>
        <v>2780834.3100000024</v>
      </c>
    </row>
    <row r="61" spans="1:7" x14ac:dyDescent="0.25">
      <c r="A61" s="83" t="s">
        <v>356</v>
      </c>
      <c r="B61" s="199">
        <v>0</v>
      </c>
      <c r="C61" s="199">
        <v>0</v>
      </c>
      <c r="D61" s="199">
        <f t="shared" si="8"/>
        <v>0</v>
      </c>
      <c r="E61" s="199">
        <v>0</v>
      </c>
      <c r="F61" s="199">
        <v>0</v>
      </c>
      <c r="G61" s="199">
        <f t="shared" si="15"/>
        <v>0</v>
      </c>
    </row>
    <row r="62" spans="1:7" x14ac:dyDescent="0.25">
      <c r="A62" s="82" t="s">
        <v>357</v>
      </c>
      <c r="B62" s="199">
        <f>SUM(B63:B67,B69:B70)</f>
        <v>20000</v>
      </c>
      <c r="C62" s="199">
        <f t="shared" ref="C62:G62" si="16">SUM(C63:C67,C69:C70)</f>
        <v>0</v>
      </c>
      <c r="D62" s="199">
        <f t="shared" si="16"/>
        <v>20000</v>
      </c>
      <c r="E62" s="199">
        <f t="shared" si="16"/>
        <v>0</v>
      </c>
      <c r="F62" s="199">
        <f t="shared" si="16"/>
        <v>0</v>
      </c>
      <c r="G62" s="199">
        <f t="shared" si="16"/>
        <v>20000</v>
      </c>
    </row>
    <row r="63" spans="1:7" x14ac:dyDescent="0.25">
      <c r="A63" s="83" t="s">
        <v>358</v>
      </c>
      <c r="B63" s="199">
        <v>0</v>
      </c>
      <c r="C63" s="199">
        <v>0</v>
      </c>
      <c r="D63" s="199">
        <f t="shared" si="8"/>
        <v>0</v>
      </c>
      <c r="E63" s="199">
        <v>0</v>
      </c>
      <c r="F63" s="199">
        <v>0</v>
      </c>
      <c r="G63" s="199">
        <f t="shared" ref="G63:G70" si="17">D63-E63</f>
        <v>0</v>
      </c>
    </row>
    <row r="64" spans="1:7" x14ac:dyDescent="0.25">
      <c r="A64" s="83" t="s">
        <v>359</v>
      </c>
      <c r="B64" s="199">
        <v>0</v>
      </c>
      <c r="C64" s="199">
        <v>0</v>
      </c>
      <c r="D64" s="199">
        <f t="shared" si="8"/>
        <v>0</v>
      </c>
      <c r="E64" s="199">
        <v>0</v>
      </c>
      <c r="F64" s="199">
        <v>0</v>
      </c>
      <c r="G64" s="199">
        <f t="shared" si="17"/>
        <v>0</v>
      </c>
    </row>
    <row r="65" spans="1:7" x14ac:dyDescent="0.25">
      <c r="A65" s="83" t="s">
        <v>360</v>
      </c>
      <c r="B65" s="199">
        <v>0</v>
      </c>
      <c r="C65" s="199">
        <v>0</v>
      </c>
      <c r="D65" s="199">
        <f t="shared" si="8"/>
        <v>0</v>
      </c>
      <c r="E65" s="199">
        <v>0</v>
      </c>
      <c r="F65" s="199">
        <v>0</v>
      </c>
      <c r="G65" s="199">
        <f t="shared" si="17"/>
        <v>0</v>
      </c>
    </row>
    <row r="66" spans="1:7" x14ac:dyDescent="0.25">
      <c r="A66" s="83" t="s">
        <v>361</v>
      </c>
      <c r="B66" s="199">
        <v>0</v>
      </c>
      <c r="C66" s="199">
        <v>0</v>
      </c>
      <c r="D66" s="199">
        <f t="shared" si="8"/>
        <v>0</v>
      </c>
      <c r="E66" s="199">
        <v>0</v>
      </c>
      <c r="F66" s="199">
        <v>0</v>
      </c>
      <c r="G66" s="199">
        <f t="shared" si="17"/>
        <v>0</v>
      </c>
    </row>
    <row r="67" spans="1:7" x14ac:dyDescent="0.25">
      <c r="A67" s="83" t="s">
        <v>362</v>
      </c>
      <c r="B67" s="199">
        <v>0</v>
      </c>
      <c r="C67" s="199">
        <v>0</v>
      </c>
      <c r="D67" s="199">
        <f t="shared" si="8"/>
        <v>0</v>
      </c>
      <c r="E67" s="199">
        <v>0</v>
      </c>
      <c r="F67" s="199">
        <v>0</v>
      </c>
      <c r="G67" s="199">
        <f t="shared" si="17"/>
        <v>0</v>
      </c>
    </row>
    <row r="68" spans="1:7" x14ac:dyDescent="0.25">
      <c r="A68" s="83" t="s">
        <v>363</v>
      </c>
      <c r="B68" s="199">
        <v>0</v>
      </c>
      <c r="C68" s="199">
        <v>0</v>
      </c>
      <c r="D68" s="199">
        <f t="shared" si="8"/>
        <v>0</v>
      </c>
      <c r="E68" s="199">
        <v>0</v>
      </c>
      <c r="F68" s="199">
        <v>0</v>
      </c>
      <c r="G68" s="199">
        <f t="shared" si="17"/>
        <v>0</v>
      </c>
    </row>
    <row r="69" spans="1:7" x14ac:dyDescent="0.25">
      <c r="A69" s="83" t="s">
        <v>364</v>
      </c>
      <c r="B69" s="199">
        <v>0</v>
      </c>
      <c r="C69" s="199">
        <v>0</v>
      </c>
      <c r="D69" s="199">
        <f t="shared" si="8"/>
        <v>0</v>
      </c>
      <c r="E69" s="199">
        <v>0</v>
      </c>
      <c r="F69" s="199">
        <v>0</v>
      </c>
      <c r="G69" s="199">
        <f t="shared" si="17"/>
        <v>0</v>
      </c>
    </row>
    <row r="70" spans="1:7" x14ac:dyDescent="0.25">
      <c r="A70" s="83" t="s">
        <v>365</v>
      </c>
      <c r="B70" s="200">
        <v>20000</v>
      </c>
      <c r="C70" s="200">
        <v>0</v>
      </c>
      <c r="D70" s="199">
        <f t="shared" si="8"/>
        <v>20000</v>
      </c>
      <c r="E70" s="200">
        <v>0</v>
      </c>
      <c r="F70" s="200">
        <v>0</v>
      </c>
      <c r="G70" s="199">
        <f t="shared" si="17"/>
        <v>20000</v>
      </c>
    </row>
    <row r="71" spans="1:7" x14ac:dyDescent="0.25">
      <c r="A71" s="82" t="s">
        <v>366</v>
      </c>
      <c r="B71" s="199">
        <f>SUM(B72:B74)</f>
        <v>16558237.109999999</v>
      </c>
      <c r="C71" s="199">
        <f t="shared" ref="C71:G71" si="18">SUM(C72:C74)</f>
        <v>-15845182.92</v>
      </c>
      <c r="D71" s="199">
        <f t="shared" si="18"/>
        <v>713054.18999999948</v>
      </c>
      <c r="E71" s="199">
        <f t="shared" si="18"/>
        <v>0</v>
      </c>
      <c r="F71" s="199">
        <f t="shared" si="18"/>
        <v>0</v>
      </c>
      <c r="G71" s="199">
        <f t="shared" si="18"/>
        <v>713054.18999999948</v>
      </c>
    </row>
    <row r="72" spans="1:7" x14ac:dyDescent="0.25">
      <c r="A72" s="83" t="s">
        <v>367</v>
      </c>
      <c r="B72" s="199">
        <v>0</v>
      </c>
      <c r="C72" s="199">
        <v>0</v>
      </c>
      <c r="D72" s="199">
        <f t="shared" si="8"/>
        <v>0</v>
      </c>
      <c r="E72" s="199">
        <v>0</v>
      </c>
      <c r="F72" s="199">
        <v>0</v>
      </c>
      <c r="G72" s="199">
        <f t="shared" ref="G72:G74" si="19">D72-E72</f>
        <v>0</v>
      </c>
    </row>
    <row r="73" spans="1:7" x14ac:dyDescent="0.25">
      <c r="A73" s="83" t="s">
        <v>368</v>
      </c>
      <c r="B73" s="199">
        <v>0</v>
      </c>
      <c r="C73" s="199">
        <v>0</v>
      </c>
      <c r="D73" s="199">
        <f t="shared" si="8"/>
        <v>0</v>
      </c>
      <c r="E73" s="199">
        <v>0</v>
      </c>
      <c r="F73" s="199">
        <v>0</v>
      </c>
      <c r="G73" s="199">
        <f t="shared" si="19"/>
        <v>0</v>
      </c>
    </row>
    <row r="74" spans="1:7" x14ac:dyDescent="0.25">
      <c r="A74" s="83" t="s">
        <v>369</v>
      </c>
      <c r="B74" s="200">
        <v>16558237.109999999</v>
      </c>
      <c r="C74" s="200">
        <v>-15845182.92</v>
      </c>
      <c r="D74" s="199">
        <f t="shared" si="8"/>
        <v>713054.18999999948</v>
      </c>
      <c r="E74" s="200">
        <v>0</v>
      </c>
      <c r="F74" s="200">
        <v>0</v>
      </c>
      <c r="G74" s="199">
        <f t="shared" si="19"/>
        <v>713054.18999999948</v>
      </c>
    </row>
    <row r="75" spans="1:7" x14ac:dyDescent="0.25">
      <c r="A75" s="82" t="s">
        <v>370</v>
      </c>
      <c r="B75" s="199">
        <f>SUM(B76:B82)</f>
        <v>0</v>
      </c>
      <c r="C75" s="199">
        <f t="shared" ref="C75:G75" si="20">SUM(C76:C82)</f>
        <v>0</v>
      </c>
      <c r="D75" s="199">
        <f t="shared" si="20"/>
        <v>0</v>
      </c>
      <c r="E75" s="199">
        <f t="shared" si="20"/>
        <v>0</v>
      </c>
      <c r="F75" s="199">
        <f t="shared" si="20"/>
        <v>0</v>
      </c>
      <c r="G75" s="199">
        <f t="shared" si="20"/>
        <v>0</v>
      </c>
    </row>
    <row r="76" spans="1:7" x14ac:dyDescent="0.25">
      <c r="A76" s="83" t="s">
        <v>371</v>
      </c>
      <c r="B76" s="199">
        <v>0</v>
      </c>
      <c r="C76" s="199">
        <v>0</v>
      </c>
      <c r="D76" s="199">
        <f t="shared" si="8"/>
        <v>0</v>
      </c>
      <c r="E76" s="199">
        <v>0</v>
      </c>
      <c r="F76" s="199">
        <v>0</v>
      </c>
      <c r="G76" s="199">
        <f t="shared" ref="G76:G82" si="21">D76-E76</f>
        <v>0</v>
      </c>
    </row>
    <row r="77" spans="1:7" x14ac:dyDescent="0.25">
      <c r="A77" s="83" t="s">
        <v>372</v>
      </c>
      <c r="B77" s="199">
        <v>0</v>
      </c>
      <c r="C77" s="199">
        <v>0</v>
      </c>
      <c r="D77" s="199">
        <f t="shared" si="8"/>
        <v>0</v>
      </c>
      <c r="E77" s="199">
        <v>0</v>
      </c>
      <c r="F77" s="199">
        <v>0</v>
      </c>
      <c r="G77" s="199">
        <f t="shared" si="21"/>
        <v>0</v>
      </c>
    </row>
    <row r="78" spans="1:7" x14ac:dyDescent="0.25">
      <c r="A78" s="83" t="s">
        <v>373</v>
      </c>
      <c r="B78" s="199">
        <v>0</v>
      </c>
      <c r="C78" s="199">
        <v>0</v>
      </c>
      <c r="D78" s="199">
        <f t="shared" si="8"/>
        <v>0</v>
      </c>
      <c r="E78" s="199">
        <v>0</v>
      </c>
      <c r="F78" s="199">
        <v>0</v>
      </c>
      <c r="G78" s="199">
        <f t="shared" si="21"/>
        <v>0</v>
      </c>
    </row>
    <row r="79" spans="1:7" x14ac:dyDescent="0.25">
      <c r="A79" s="83" t="s">
        <v>374</v>
      </c>
      <c r="B79" s="199">
        <v>0</v>
      </c>
      <c r="C79" s="199">
        <v>0</v>
      </c>
      <c r="D79" s="199">
        <f t="shared" si="8"/>
        <v>0</v>
      </c>
      <c r="E79" s="199">
        <v>0</v>
      </c>
      <c r="F79" s="199">
        <v>0</v>
      </c>
      <c r="G79" s="199">
        <f t="shared" si="21"/>
        <v>0</v>
      </c>
    </row>
    <row r="80" spans="1:7" x14ac:dyDescent="0.25">
      <c r="A80" s="83" t="s">
        <v>375</v>
      </c>
      <c r="B80" s="199">
        <v>0</v>
      </c>
      <c r="C80" s="199">
        <v>0</v>
      </c>
      <c r="D80" s="199">
        <f t="shared" si="8"/>
        <v>0</v>
      </c>
      <c r="E80" s="199">
        <v>0</v>
      </c>
      <c r="F80" s="199">
        <v>0</v>
      </c>
      <c r="G80" s="199">
        <f t="shared" si="21"/>
        <v>0</v>
      </c>
    </row>
    <row r="81" spans="1:7" x14ac:dyDescent="0.25">
      <c r="A81" s="83" t="s">
        <v>376</v>
      </c>
      <c r="B81" s="199">
        <v>0</v>
      </c>
      <c r="C81" s="199">
        <v>0</v>
      </c>
      <c r="D81" s="199">
        <f t="shared" si="8"/>
        <v>0</v>
      </c>
      <c r="E81" s="199">
        <v>0</v>
      </c>
      <c r="F81" s="199">
        <v>0</v>
      </c>
      <c r="G81" s="199">
        <f t="shared" si="21"/>
        <v>0</v>
      </c>
    </row>
    <row r="82" spans="1:7" x14ac:dyDescent="0.25">
      <c r="A82" s="83" t="s">
        <v>377</v>
      </c>
      <c r="B82" s="199">
        <v>0</v>
      </c>
      <c r="C82" s="199">
        <v>0</v>
      </c>
      <c r="D82" s="199">
        <f t="shared" si="8"/>
        <v>0</v>
      </c>
      <c r="E82" s="199">
        <v>0</v>
      </c>
      <c r="F82" s="199">
        <v>0</v>
      </c>
      <c r="G82" s="199">
        <f t="shared" si="21"/>
        <v>0</v>
      </c>
    </row>
    <row r="83" spans="1:7" x14ac:dyDescent="0.25">
      <c r="A83" s="84"/>
      <c r="B83" s="201"/>
      <c r="C83" s="201"/>
      <c r="D83" s="201"/>
      <c r="E83" s="201"/>
      <c r="F83" s="201"/>
      <c r="G83" s="201"/>
    </row>
    <row r="84" spans="1:7" x14ac:dyDescent="0.25">
      <c r="A84" s="28" t="s">
        <v>378</v>
      </c>
      <c r="B84" s="198">
        <f>B85+B93+B103+B113+B123+B133+B137+B146+B150</f>
        <v>68529568</v>
      </c>
      <c r="C84" s="198">
        <f t="shared" ref="C84:G84" si="22">C85+C93+C103+C113+C123+C133+C137+C146+C150</f>
        <v>4138277.2599999979</v>
      </c>
      <c r="D84" s="198">
        <f t="shared" si="22"/>
        <v>72667845.260000005</v>
      </c>
      <c r="E84" s="198">
        <f t="shared" si="22"/>
        <v>72663311.829999998</v>
      </c>
      <c r="F84" s="198">
        <f t="shared" si="22"/>
        <v>71808661.829999998</v>
      </c>
      <c r="G84" s="198">
        <f t="shared" si="22"/>
        <v>4533.4300000015646</v>
      </c>
    </row>
    <row r="85" spans="1:7" x14ac:dyDescent="0.25">
      <c r="A85" s="82" t="s">
        <v>305</v>
      </c>
      <c r="B85" s="199">
        <f>SUM(B86:B92)</f>
        <v>26868560.710000001</v>
      </c>
      <c r="C85" s="199">
        <f t="shared" ref="C85:G85" si="23">SUM(C86:C92)</f>
        <v>-18099898.710000001</v>
      </c>
      <c r="D85" s="199">
        <f t="shared" si="23"/>
        <v>8768661.9999999981</v>
      </c>
      <c r="E85" s="199">
        <f t="shared" si="23"/>
        <v>8768662</v>
      </c>
      <c r="F85" s="199">
        <f t="shared" si="23"/>
        <v>8768662</v>
      </c>
      <c r="G85" s="199">
        <f t="shared" si="23"/>
        <v>0</v>
      </c>
    </row>
    <row r="86" spans="1:7" x14ac:dyDescent="0.25">
      <c r="A86" s="83" t="s">
        <v>306</v>
      </c>
      <c r="B86" s="200">
        <v>17212619.809999999</v>
      </c>
      <c r="C86" s="200">
        <v>-11688365.810000001</v>
      </c>
      <c r="D86" s="199">
        <f t="shared" ref="D86:D92" si="24">B86+C86</f>
        <v>5524253.9999999981</v>
      </c>
      <c r="E86" s="200">
        <v>5524254</v>
      </c>
      <c r="F86" s="200">
        <v>5524254</v>
      </c>
      <c r="G86" s="199">
        <f t="shared" ref="G86:G92" si="25">D86-E86</f>
        <v>0</v>
      </c>
    </row>
    <row r="87" spans="1:7" x14ac:dyDescent="0.25">
      <c r="A87" s="83" t="s">
        <v>307</v>
      </c>
      <c r="B87" s="199">
        <v>0</v>
      </c>
      <c r="C87" s="199">
        <v>0</v>
      </c>
      <c r="D87" s="199">
        <f t="shared" si="24"/>
        <v>0</v>
      </c>
      <c r="E87" s="199">
        <v>0</v>
      </c>
      <c r="F87" s="199">
        <v>0</v>
      </c>
      <c r="G87" s="199">
        <f t="shared" si="25"/>
        <v>0</v>
      </c>
    </row>
    <row r="88" spans="1:7" x14ac:dyDescent="0.25">
      <c r="A88" s="83" t="s">
        <v>308</v>
      </c>
      <c r="B88" s="199">
        <v>0</v>
      </c>
      <c r="C88" s="199">
        <v>0</v>
      </c>
      <c r="D88" s="199">
        <f t="shared" si="24"/>
        <v>0</v>
      </c>
      <c r="E88" s="199">
        <v>0</v>
      </c>
      <c r="F88" s="199">
        <v>0</v>
      </c>
      <c r="G88" s="199">
        <f t="shared" si="25"/>
        <v>0</v>
      </c>
    </row>
    <row r="89" spans="1:7" x14ac:dyDescent="0.25">
      <c r="A89" s="83" t="s">
        <v>309</v>
      </c>
      <c r="B89" s="200">
        <v>189000</v>
      </c>
      <c r="C89" s="200">
        <v>17010</v>
      </c>
      <c r="D89" s="199">
        <f t="shared" si="24"/>
        <v>206010</v>
      </c>
      <c r="E89" s="200">
        <v>206010</v>
      </c>
      <c r="F89" s="200">
        <v>206010</v>
      </c>
      <c r="G89" s="199">
        <f t="shared" si="25"/>
        <v>0</v>
      </c>
    </row>
    <row r="90" spans="1:7" x14ac:dyDescent="0.25">
      <c r="A90" s="83" t="s">
        <v>310</v>
      </c>
      <c r="B90" s="200">
        <v>9466940.9000000004</v>
      </c>
      <c r="C90" s="200">
        <v>-6428542.9000000004</v>
      </c>
      <c r="D90" s="199">
        <f t="shared" si="24"/>
        <v>3038398</v>
      </c>
      <c r="E90" s="200">
        <v>3038398</v>
      </c>
      <c r="F90" s="200">
        <v>3038398</v>
      </c>
      <c r="G90" s="199">
        <f t="shared" si="25"/>
        <v>0</v>
      </c>
    </row>
    <row r="91" spans="1:7" x14ac:dyDescent="0.25">
      <c r="A91" s="83" t="s">
        <v>311</v>
      </c>
      <c r="B91" s="199">
        <v>0</v>
      </c>
      <c r="C91" s="199">
        <v>0</v>
      </c>
      <c r="D91" s="199">
        <f t="shared" si="24"/>
        <v>0</v>
      </c>
      <c r="E91" s="199">
        <v>0</v>
      </c>
      <c r="F91" s="199">
        <v>0</v>
      </c>
      <c r="G91" s="199">
        <f t="shared" si="25"/>
        <v>0</v>
      </c>
    </row>
    <row r="92" spans="1:7" x14ac:dyDescent="0.25">
      <c r="A92" s="83" t="s">
        <v>312</v>
      </c>
      <c r="B92" s="199">
        <v>0</v>
      </c>
      <c r="C92" s="199">
        <v>0</v>
      </c>
      <c r="D92" s="199">
        <f t="shared" si="24"/>
        <v>0</v>
      </c>
      <c r="E92" s="199">
        <v>0</v>
      </c>
      <c r="F92" s="199">
        <v>0</v>
      </c>
      <c r="G92" s="199">
        <f t="shared" si="25"/>
        <v>0</v>
      </c>
    </row>
    <row r="93" spans="1:7" x14ac:dyDescent="0.25">
      <c r="A93" s="82" t="s">
        <v>313</v>
      </c>
      <c r="B93" s="199">
        <f>SUM(B94:B102)</f>
        <v>13887830.289999999</v>
      </c>
      <c r="C93" s="199">
        <f t="shared" ref="C93:G93" si="26">SUM(C94:C102)</f>
        <v>4045206.5</v>
      </c>
      <c r="D93" s="199">
        <f t="shared" si="26"/>
        <v>17933036.789999999</v>
      </c>
      <c r="E93" s="199">
        <f t="shared" si="26"/>
        <v>17932949.600000001</v>
      </c>
      <c r="F93" s="199">
        <f t="shared" si="26"/>
        <v>17078299.600000001</v>
      </c>
      <c r="G93" s="199">
        <f t="shared" si="26"/>
        <v>87.189999999478459</v>
      </c>
    </row>
    <row r="94" spans="1:7" x14ac:dyDescent="0.25">
      <c r="A94" s="83" t="s">
        <v>314</v>
      </c>
      <c r="B94" s="200">
        <v>0</v>
      </c>
      <c r="C94" s="200">
        <v>24000</v>
      </c>
      <c r="D94" s="199">
        <f t="shared" ref="D94:D102" si="27">B94+C94</f>
        <v>24000</v>
      </c>
      <c r="E94" s="200">
        <v>24000</v>
      </c>
      <c r="F94" s="200">
        <v>24000</v>
      </c>
      <c r="G94" s="199">
        <f t="shared" ref="G94:G102" si="28">D94-E94</f>
        <v>0</v>
      </c>
    </row>
    <row r="95" spans="1:7" x14ac:dyDescent="0.25">
      <c r="A95" s="83" t="s">
        <v>315</v>
      </c>
      <c r="B95" s="199">
        <v>0</v>
      </c>
      <c r="C95" s="199">
        <v>0</v>
      </c>
      <c r="D95" s="199">
        <f t="shared" si="27"/>
        <v>0</v>
      </c>
      <c r="E95" s="199">
        <v>0</v>
      </c>
      <c r="F95" s="199">
        <v>0</v>
      </c>
      <c r="G95" s="199">
        <f t="shared" si="28"/>
        <v>0</v>
      </c>
    </row>
    <row r="96" spans="1:7" x14ac:dyDescent="0.25">
      <c r="A96" s="83" t="s">
        <v>316</v>
      </c>
      <c r="B96" s="199">
        <v>0</v>
      </c>
      <c r="C96" s="199">
        <v>0</v>
      </c>
      <c r="D96" s="199">
        <f t="shared" si="27"/>
        <v>0</v>
      </c>
      <c r="E96" s="199">
        <v>0</v>
      </c>
      <c r="F96" s="199">
        <v>0</v>
      </c>
      <c r="G96" s="199">
        <f t="shared" si="28"/>
        <v>0</v>
      </c>
    </row>
    <row r="97" spans="1:7" x14ac:dyDescent="0.25">
      <c r="A97" s="83" t="s">
        <v>317</v>
      </c>
      <c r="B97" s="200">
        <v>0</v>
      </c>
      <c r="C97" s="200">
        <v>122999.9</v>
      </c>
      <c r="D97" s="199">
        <f t="shared" si="27"/>
        <v>122999.9</v>
      </c>
      <c r="E97" s="200">
        <v>122999.9</v>
      </c>
      <c r="F97" s="200">
        <v>122999.9</v>
      </c>
      <c r="G97" s="199">
        <f t="shared" si="28"/>
        <v>0</v>
      </c>
    </row>
    <row r="98" spans="1:7" x14ac:dyDescent="0.25">
      <c r="A98" s="85" t="s">
        <v>318</v>
      </c>
      <c r="B98" s="199">
        <v>0</v>
      </c>
      <c r="C98" s="199">
        <v>0</v>
      </c>
      <c r="D98" s="199">
        <f t="shared" si="27"/>
        <v>0</v>
      </c>
      <c r="E98" s="199">
        <v>0</v>
      </c>
      <c r="F98" s="199">
        <v>0</v>
      </c>
      <c r="G98" s="199">
        <f t="shared" si="28"/>
        <v>0</v>
      </c>
    </row>
    <row r="99" spans="1:7" x14ac:dyDescent="0.25">
      <c r="A99" s="83" t="s">
        <v>319</v>
      </c>
      <c r="B99" s="200">
        <v>12584000</v>
      </c>
      <c r="C99" s="200">
        <v>2761903.49</v>
      </c>
      <c r="D99" s="199">
        <f t="shared" si="27"/>
        <v>15345903.49</v>
      </c>
      <c r="E99" s="200">
        <v>15345816.300000001</v>
      </c>
      <c r="F99" s="200">
        <v>14491166.300000001</v>
      </c>
      <c r="G99" s="199">
        <f t="shared" si="28"/>
        <v>87.189999999478459</v>
      </c>
    </row>
    <row r="100" spans="1:7" x14ac:dyDescent="0.25">
      <c r="A100" s="83" t="s">
        <v>320</v>
      </c>
      <c r="B100" s="200">
        <v>100500</v>
      </c>
      <c r="C100" s="200">
        <v>805703.5</v>
      </c>
      <c r="D100" s="199">
        <f t="shared" si="27"/>
        <v>906203.5</v>
      </c>
      <c r="E100" s="200">
        <v>906203.5</v>
      </c>
      <c r="F100" s="200">
        <v>906203.5</v>
      </c>
      <c r="G100" s="199">
        <f t="shared" si="28"/>
        <v>0</v>
      </c>
    </row>
    <row r="101" spans="1:7" x14ac:dyDescent="0.25">
      <c r="A101" s="83" t="s">
        <v>321</v>
      </c>
      <c r="B101" s="199">
        <v>0</v>
      </c>
      <c r="C101" s="199">
        <v>0</v>
      </c>
      <c r="D101" s="199">
        <f t="shared" si="27"/>
        <v>0</v>
      </c>
      <c r="E101" s="199">
        <v>0</v>
      </c>
      <c r="F101" s="199">
        <v>0</v>
      </c>
      <c r="G101" s="199">
        <f t="shared" si="28"/>
        <v>0</v>
      </c>
    </row>
    <row r="102" spans="1:7" x14ac:dyDescent="0.25">
      <c r="A102" s="83" t="s">
        <v>322</v>
      </c>
      <c r="B102" s="200">
        <v>1203330.29</v>
      </c>
      <c r="C102" s="200">
        <v>330599.61</v>
      </c>
      <c r="D102" s="199">
        <f t="shared" si="27"/>
        <v>1533929.9</v>
      </c>
      <c r="E102" s="200">
        <v>1533929.9</v>
      </c>
      <c r="F102" s="200">
        <v>1533929.9</v>
      </c>
      <c r="G102" s="199">
        <f t="shared" si="28"/>
        <v>0</v>
      </c>
    </row>
    <row r="103" spans="1:7" x14ac:dyDescent="0.25">
      <c r="A103" s="82" t="s">
        <v>323</v>
      </c>
      <c r="B103" s="199">
        <f>SUM(B104:B112)</f>
        <v>1281000</v>
      </c>
      <c r="C103" s="199">
        <f t="shared" ref="C103:G103" si="29">SUM(C104:C112)</f>
        <v>401673.87</v>
      </c>
      <c r="D103" s="199">
        <f t="shared" si="29"/>
        <v>1682673.87</v>
      </c>
      <c r="E103" s="199">
        <f t="shared" si="29"/>
        <v>1682673.87</v>
      </c>
      <c r="F103" s="199">
        <f t="shared" si="29"/>
        <v>1682673.87</v>
      </c>
      <c r="G103" s="199">
        <f t="shared" si="29"/>
        <v>0</v>
      </c>
    </row>
    <row r="104" spans="1:7" x14ac:dyDescent="0.25">
      <c r="A104" s="83" t="s">
        <v>324</v>
      </c>
      <c r="B104" s="199">
        <v>0</v>
      </c>
      <c r="C104" s="199">
        <v>0</v>
      </c>
      <c r="D104" s="199">
        <f t="shared" ref="D104:D112" si="30">B104+C104</f>
        <v>0</v>
      </c>
      <c r="E104" s="199">
        <v>0</v>
      </c>
      <c r="F104" s="199">
        <v>0</v>
      </c>
      <c r="G104" s="199">
        <f t="shared" ref="G104:G112" si="31">D104-E104</f>
        <v>0</v>
      </c>
    </row>
    <row r="105" spans="1:7" x14ac:dyDescent="0.25">
      <c r="A105" s="83" t="s">
        <v>325</v>
      </c>
      <c r="B105" s="199">
        <v>0</v>
      </c>
      <c r="C105" s="199">
        <v>0</v>
      </c>
      <c r="D105" s="199">
        <f t="shared" si="30"/>
        <v>0</v>
      </c>
      <c r="E105" s="199">
        <v>0</v>
      </c>
      <c r="F105" s="199">
        <v>0</v>
      </c>
      <c r="G105" s="199">
        <f t="shared" si="31"/>
        <v>0</v>
      </c>
    </row>
    <row r="106" spans="1:7" x14ac:dyDescent="0.25">
      <c r="A106" s="83" t="s">
        <v>326</v>
      </c>
      <c r="B106" s="200">
        <v>0</v>
      </c>
      <c r="C106" s="200">
        <v>234300</v>
      </c>
      <c r="D106" s="199">
        <f t="shared" si="30"/>
        <v>234300</v>
      </c>
      <c r="E106" s="200">
        <v>234300</v>
      </c>
      <c r="F106" s="200">
        <v>234300</v>
      </c>
      <c r="G106" s="199">
        <f t="shared" si="31"/>
        <v>0</v>
      </c>
    </row>
    <row r="107" spans="1:7" x14ac:dyDescent="0.25">
      <c r="A107" s="83" t="s">
        <v>327</v>
      </c>
      <c r="B107" s="200">
        <v>600000</v>
      </c>
      <c r="C107" s="200">
        <v>-754.37</v>
      </c>
      <c r="D107" s="199">
        <f t="shared" si="30"/>
        <v>599245.63</v>
      </c>
      <c r="E107" s="200">
        <v>599245.63</v>
      </c>
      <c r="F107" s="200">
        <v>599245.63</v>
      </c>
      <c r="G107" s="199">
        <f t="shared" si="31"/>
        <v>0</v>
      </c>
    </row>
    <row r="108" spans="1:7" x14ac:dyDescent="0.25">
      <c r="A108" s="83" t="s">
        <v>328</v>
      </c>
      <c r="B108" s="200">
        <v>681000</v>
      </c>
      <c r="C108" s="200">
        <v>168128.24</v>
      </c>
      <c r="D108" s="199">
        <f t="shared" si="30"/>
        <v>849128.24</v>
      </c>
      <c r="E108" s="200">
        <v>849128.24</v>
      </c>
      <c r="F108" s="200">
        <v>849128.24</v>
      </c>
      <c r="G108" s="199">
        <f t="shared" si="31"/>
        <v>0</v>
      </c>
    </row>
    <row r="109" spans="1:7" x14ac:dyDescent="0.25">
      <c r="A109" s="83" t="s">
        <v>329</v>
      </c>
      <c r="B109" s="199">
        <v>0</v>
      </c>
      <c r="C109" s="199">
        <v>0</v>
      </c>
      <c r="D109" s="199">
        <f t="shared" si="30"/>
        <v>0</v>
      </c>
      <c r="E109" s="199">
        <v>0</v>
      </c>
      <c r="F109" s="199">
        <v>0</v>
      </c>
      <c r="G109" s="199">
        <f t="shared" si="31"/>
        <v>0</v>
      </c>
    </row>
    <row r="110" spans="1:7" x14ac:dyDescent="0.25">
      <c r="A110" s="83" t="s">
        <v>330</v>
      </c>
      <c r="B110" s="199">
        <v>0</v>
      </c>
      <c r="C110" s="199">
        <v>0</v>
      </c>
      <c r="D110" s="199">
        <f t="shared" si="30"/>
        <v>0</v>
      </c>
      <c r="E110" s="199">
        <v>0</v>
      </c>
      <c r="F110" s="199">
        <v>0</v>
      </c>
      <c r="G110" s="199">
        <f t="shared" si="31"/>
        <v>0</v>
      </c>
    </row>
    <row r="111" spans="1:7" x14ac:dyDescent="0.25">
      <c r="A111" s="83" t="s">
        <v>331</v>
      </c>
      <c r="B111" s="199">
        <v>0</v>
      </c>
      <c r="C111" s="199">
        <v>0</v>
      </c>
      <c r="D111" s="199">
        <f t="shared" si="30"/>
        <v>0</v>
      </c>
      <c r="E111" s="199">
        <v>0</v>
      </c>
      <c r="F111" s="199">
        <v>0</v>
      </c>
      <c r="G111" s="199">
        <f t="shared" si="31"/>
        <v>0</v>
      </c>
    </row>
    <row r="112" spans="1:7" x14ac:dyDescent="0.25">
      <c r="A112" s="83" t="s">
        <v>332</v>
      </c>
      <c r="B112" s="199">
        <v>0</v>
      </c>
      <c r="C112" s="199">
        <v>0</v>
      </c>
      <c r="D112" s="199">
        <f t="shared" si="30"/>
        <v>0</v>
      </c>
      <c r="E112" s="199">
        <v>0</v>
      </c>
      <c r="F112" s="199">
        <v>0</v>
      </c>
      <c r="G112" s="199">
        <f t="shared" si="31"/>
        <v>0</v>
      </c>
    </row>
    <row r="113" spans="1:7" x14ac:dyDescent="0.25">
      <c r="A113" s="82" t="s">
        <v>333</v>
      </c>
      <c r="B113" s="199">
        <f>SUM(B114:B122)</f>
        <v>0</v>
      </c>
      <c r="C113" s="199">
        <f t="shared" ref="C113:G113" si="32">SUM(C114:C122)</f>
        <v>1536815</v>
      </c>
      <c r="D113" s="199">
        <f t="shared" si="32"/>
        <v>1536815</v>
      </c>
      <c r="E113" s="199">
        <f t="shared" si="32"/>
        <v>1536815</v>
      </c>
      <c r="F113" s="199">
        <f t="shared" si="32"/>
        <v>1536815</v>
      </c>
      <c r="G113" s="199">
        <f t="shared" si="32"/>
        <v>0</v>
      </c>
    </row>
    <row r="114" spans="1:7" x14ac:dyDescent="0.25">
      <c r="A114" s="83" t="s">
        <v>334</v>
      </c>
      <c r="B114" s="199">
        <v>0</v>
      </c>
      <c r="C114" s="199">
        <v>0</v>
      </c>
      <c r="D114" s="199">
        <f t="shared" ref="D114:D122" si="33">B114+C114</f>
        <v>0</v>
      </c>
      <c r="E114" s="199">
        <v>0</v>
      </c>
      <c r="F114" s="199">
        <v>0</v>
      </c>
      <c r="G114" s="199">
        <f t="shared" ref="G114:G122" si="34">D114-E114</f>
        <v>0</v>
      </c>
    </row>
    <row r="115" spans="1:7" x14ac:dyDescent="0.25">
      <c r="A115" s="83" t="s">
        <v>335</v>
      </c>
      <c r="B115" s="199">
        <v>0</v>
      </c>
      <c r="C115" s="199">
        <v>0</v>
      </c>
      <c r="D115" s="199">
        <f t="shared" si="33"/>
        <v>0</v>
      </c>
      <c r="E115" s="199">
        <v>0</v>
      </c>
      <c r="F115" s="199">
        <v>0</v>
      </c>
      <c r="G115" s="199">
        <f t="shared" si="34"/>
        <v>0</v>
      </c>
    </row>
    <row r="116" spans="1:7" x14ac:dyDescent="0.25">
      <c r="A116" s="83" t="s">
        <v>336</v>
      </c>
      <c r="B116" s="199">
        <v>0</v>
      </c>
      <c r="C116" s="199">
        <v>0</v>
      </c>
      <c r="D116" s="199">
        <f t="shared" si="33"/>
        <v>0</v>
      </c>
      <c r="E116" s="199">
        <v>0</v>
      </c>
      <c r="F116" s="199">
        <v>0</v>
      </c>
      <c r="G116" s="199">
        <f t="shared" si="34"/>
        <v>0</v>
      </c>
    </row>
    <row r="117" spans="1:7" x14ac:dyDescent="0.25">
      <c r="A117" s="83" t="s">
        <v>337</v>
      </c>
      <c r="B117" s="200">
        <v>0</v>
      </c>
      <c r="C117" s="200">
        <v>1536815</v>
      </c>
      <c r="D117" s="199">
        <f t="shared" si="33"/>
        <v>1536815</v>
      </c>
      <c r="E117" s="200">
        <v>1536815</v>
      </c>
      <c r="F117" s="200">
        <v>1536815</v>
      </c>
      <c r="G117" s="199">
        <f t="shared" si="34"/>
        <v>0</v>
      </c>
    </row>
    <row r="118" spans="1:7" x14ac:dyDescent="0.25">
      <c r="A118" s="83" t="s">
        <v>338</v>
      </c>
      <c r="B118" s="199">
        <v>0</v>
      </c>
      <c r="C118" s="199">
        <v>0</v>
      </c>
      <c r="D118" s="199">
        <f t="shared" si="33"/>
        <v>0</v>
      </c>
      <c r="E118" s="199">
        <v>0</v>
      </c>
      <c r="F118" s="199">
        <v>0</v>
      </c>
      <c r="G118" s="199">
        <f t="shared" si="34"/>
        <v>0</v>
      </c>
    </row>
    <row r="119" spans="1:7" x14ac:dyDescent="0.25">
      <c r="A119" s="83" t="s">
        <v>339</v>
      </c>
      <c r="B119" s="199">
        <v>0</v>
      </c>
      <c r="C119" s="199">
        <v>0</v>
      </c>
      <c r="D119" s="199">
        <f t="shared" si="33"/>
        <v>0</v>
      </c>
      <c r="E119" s="199">
        <v>0</v>
      </c>
      <c r="F119" s="199">
        <v>0</v>
      </c>
      <c r="G119" s="199">
        <f t="shared" si="34"/>
        <v>0</v>
      </c>
    </row>
    <row r="120" spans="1:7" x14ac:dyDescent="0.25">
      <c r="A120" s="83" t="s">
        <v>340</v>
      </c>
      <c r="B120" s="199">
        <v>0</v>
      </c>
      <c r="C120" s="199">
        <v>0</v>
      </c>
      <c r="D120" s="199">
        <f t="shared" si="33"/>
        <v>0</v>
      </c>
      <c r="E120" s="199">
        <v>0</v>
      </c>
      <c r="F120" s="199">
        <v>0</v>
      </c>
      <c r="G120" s="199">
        <f t="shared" si="34"/>
        <v>0</v>
      </c>
    </row>
    <row r="121" spans="1:7" x14ac:dyDescent="0.25">
      <c r="A121" s="83" t="s">
        <v>341</v>
      </c>
      <c r="B121" s="199">
        <v>0</v>
      </c>
      <c r="C121" s="199">
        <v>0</v>
      </c>
      <c r="D121" s="199">
        <f t="shared" si="33"/>
        <v>0</v>
      </c>
      <c r="E121" s="199">
        <v>0</v>
      </c>
      <c r="F121" s="199">
        <v>0</v>
      </c>
      <c r="G121" s="199">
        <f t="shared" si="34"/>
        <v>0</v>
      </c>
    </row>
    <row r="122" spans="1:7" x14ac:dyDescent="0.25">
      <c r="A122" s="83" t="s">
        <v>342</v>
      </c>
      <c r="B122" s="199">
        <v>0</v>
      </c>
      <c r="C122" s="199">
        <v>0</v>
      </c>
      <c r="D122" s="199">
        <f t="shared" si="33"/>
        <v>0</v>
      </c>
      <c r="E122" s="199">
        <v>0</v>
      </c>
      <c r="F122" s="199">
        <v>0</v>
      </c>
      <c r="G122" s="199">
        <f t="shared" si="34"/>
        <v>0</v>
      </c>
    </row>
    <row r="123" spans="1:7" x14ac:dyDescent="0.25">
      <c r="A123" s="82" t="s">
        <v>343</v>
      </c>
      <c r="B123" s="199">
        <f>SUM(B124:B132)</f>
        <v>0</v>
      </c>
      <c r="C123" s="199">
        <f t="shared" ref="C123:G123" si="35">SUM(C124:C132)</f>
        <v>10067055.34</v>
      </c>
      <c r="D123" s="199">
        <f t="shared" si="35"/>
        <v>10067055.34</v>
      </c>
      <c r="E123" s="199">
        <f t="shared" si="35"/>
        <v>10067055.34</v>
      </c>
      <c r="F123" s="199">
        <f t="shared" si="35"/>
        <v>10067055.34</v>
      </c>
      <c r="G123" s="199">
        <f t="shared" si="35"/>
        <v>0</v>
      </c>
    </row>
    <row r="124" spans="1:7" x14ac:dyDescent="0.25">
      <c r="A124" s="83" t="s">
        <v>344</v>
      </c>
      <c r="B124" s="200">
        <v>0</v>
      </c>
      <c r="C124" s="200">
        <v>1612223.84</v>
      </c>
      <c r="D124" s="199">
        <f t="shared" ref="D124:D132" si="36">B124+C124</f>
        <v>1612223.84</v>
      </c>
      <c r="E124" s="200">
        <v>1612223.84</v>
      </c>
      <c r="F124" s="200">
        <v>1612223.84</v>
      </c>
      <c r="G124" s="199">
        <f t="shared" ref="G124:G132" si="37">D124-E124</f>
        <v>0</v>
      </c>
    </row>
    <row r="125" spans="1:7" x14ac:dyDescent="0.25">
      <c r="A125" s="83" t="s">
        <v>345</v>
      </c>
      <c r="B125" s="199">
        <v>0</v>
      </c>
      <c r="C125" s="199">
        <v>0</v>
      </c>
      <c r="D125" s="199">
        <f t="shared" si="36"/>
        <v>0</v>
      </c>
      <c r="E125" s="199">
        <v>0</v>
      </c>
      <c r="F125" s="199">
        <v>0</v>
      </c>
      <c r="G125" s="199">
        <f t="shared" si="37"/>
        <v>0</v>
      </c>
    </row>
    <row r="126" spans="1:7" x14ac:dyDescent="0.25">
      <c r="A126" s="83" t="s">
        <v>346</v>
      </c>
      <c r="B126" s="199">
        <v>0</v>
      </c>
      <c r="C126" s="199">
        <v>0</v>
      </c>
      <c r="D126" s="199">
        <f t="shared" si="36"/>
        <v>0</v>
      </c>
      <c r="E126" s="199">
        <v>0</v>
      </c>
      <c r="F126" s="199">
        <v>0</v>
      </c>
      <c r="G126" s="199">
        <f t="shared" si="37"/>
        <v>0</v>
      </c>
    </row>
    <row r="127" spans="1:7" x14ac:dyDescent="0.25">
      <c r="A127" s="83" t="s">
        <v>347</v>
      </c>
      <c r="B127" s="200">
        <v>0</v>
      </c>
      <c r="C127" s="200">
        <v>5494759</v>
      </c>
      <c r="D127" s="199">
        <f t="shared" si="36"/>
        <v>5494759</v>
      </c>
      <c r="E127" s="200">
        <v>5494759</v>
      </c>
      <c r="F127" s="200">
        <v>5494759</v>
      </c>
      <c r="G127" s="199">
        <f t="shared" si="37"/>
        <v>0</v>
      </c>
    </row>
    <row r="128" spans="1:7" x14ac:dyDescent="0.25">
      <c r="A128" s="83" t="s">
        <v>348</v>
      </c>
      <c r="B128" s="200">
        <v>0</v>
      </c>
      <c r="C128" s="200">
        <v>2960072.5</v>
      </c>
      <c r="D128" s="199">
        <f t="shared" si="36"/>
        <v>2960072.5</v>
      </c>
      <c r="E128" s="200">
        <v>2960072.5</v>
      </c>
      <c r="F128" s="200">
        <v>2960072.5</v>
      </c>
      <c r="G128" s="199">
        <f t="shared" si="37"/>
        <v>0</v>
      </c>
    </row>
    <row r="129" spans="1:7" x14ac:dyDescent="0.25">
      <c r="A129" s="83" t="s">
        <v>349</v>
      </c>
      <c r="B129" s="199">
        <v>0</v>
      </c>
      <c r="C129" s="199">
        <v>0</v>
      </c>
      <c r="D129" s="199">
        <f t="shared" si="36"/>
        <v>0</v>
      </c>
      <c r="E129" s="199">
        <v>0</v>
      </c>
      <c r="F129" s="199">
        <v>0</v>
      </c>
      <c r="G129" s="199">
        <f t="shared" si="37"/>
        <v>0</v>
      </c>
    </row>
    <row r="130" spans="1:7" x14ac:dyDescent="0.25">
      <c r="A130" s="83" t="s">
        <v>350</v>
      </c>
      <c r="B130" s="199">
        <v>0</v>
      </c>
      <c r="C130" s="199">
        <v>0</v>
      </c>
      <c r="D130" s="199">
        <f t="shared" si="36"/>
        <v>0</v>
      </c>
      <c r="E130" s="199">
        <v>0</v>
      </c>
      <c r="F130" s="199">
        <v>0</v>
      </c>
      <c r="G130" s="199">
        <f t="shared" si="37"/>
        <v>0</v>
      </c>
    </row>
    <row r="131" spans="1:7" x14ac:dyDescent="0.25">
      <c r="A131" s="83" t="s">
        <v>351</v>
      </c>
      <c r="B131" s="199">
        <v>0</v>
      </c>
      <c r="C131" s="199">
        <v>0</v>
      </c>
      <c r="D131" s="199">
        <f t="shared" si="36"/>
        <v>0</v>
      </c>
      <c r="E131" s="199">
        <v>0</v>
      </c>
      <c r="F131" s="199">
        <v>0</v>
      </c>
      <c r="G131" s="199">
        <f t="shared" si="37"/>
        <v>0</v>
      </c>
    </row>
    <row r="132" spans="1:7" x14ac:dyDescent="0.25">
      <c r="A132" s="83" t="s">
        <v>352</v>
      </c>
      <c r="B132" s="199">
        <v>0</v>
      </c>
      <c r="C132" s="199">
        <v>0</v>
      </c>
      <c r="D132" s="199">
        <f t="shared" si="36"/>
        <v>0</v>
      </c>
      <c r="E132" s="199">
        <v>0</v>
      </c>
      <c r="F132" s="199">
        <v>0</v>
      </c>
      <c r="G132" s="199">
        <f t="shared" si="37"/>
        <v>0</v>
      </c>
    </row>
    <row r="133" spans="1:7" x14ac:dyDescent="0.25">
      <c r="A133" s="82" t="s">
        <v>353</v>
      </c>
      <c r="B133" s="199">
        <f>SUM(B134:B136)</f>
        <v>0</v>
      </c>
      <c r="C133" s="199">
        <f t="shared" ref="C133:G133" si="38">SUM(C134:C136)</f>
        <v>32679602.260000002</v>
      </c>
      <c r="D133" s="199">
        <f t="shared" si="38"/>
        <v>32679602.260000002</v>
      </c>
      <c r="E133" s="199">
        <f t="shared" si="38"/>
        <v>32675156.02</v>
      </c>
      <c r="F133" s="199">
        <f t="shared" si="38"/>
        <v>32675156.02</v>
      </c>
      <c r="G133" s="199">
        <f t="shared" si="38"/>
        <v>4446.2400000020862</v>
      </c>
    </row>
    <row r="134" spans="1:7" x14ac:dyDescent="0.25">
      <c r="A134" s="83" t="s">
        <v>354</v>
      </c>
      <c r="B134" s="200">
        <v>0</v>
      </c>
      <c r="C134" s="200">
        <v>32679602.260000002</v>
      </c>
      <c r="D134" s="199">
        <f t="shared" ref="D134:D157" si="39">B134+C134</f>
        <v>32679602.260000002</v>
      </c>
      <c r="E134" s="200">
        <v>32675156.02</v>
      </c>
      <c r="F134" s="200">
        <v>32675156.02</v>
      </c>
      <c r="G134" s="199">
        <f t="shared" ref="G134:G136" si="40">D134-E134</f>
        <v>4446.2400000020862</v>
      </c>
    </row>
    <row r="135" spans="1:7" x14ac:dyDescent="0.25">
      <c r="A135" s="83" t="s">
        <v>355</v>
      </c>
      <c r="B135" s="199">
        <v>0</v>
      </c>
      <c r="C135" s="199">
        <v>0</v>
      </c>
      <c r="D135" s="199">
        <f t="shared" si="39"/>
        <v>0</v>
      </c>
      <c r="E135" s="199">
        <v>0</v>
      </c>
      <c r="F135" s="199">
        <v>0</v>
      </c>
      <c r="G135" s="199">
        <f t="shared" si="40"/>
        <v>0</v>
      </c>
    </row>
    <row r="136" spans="1:7" x14ac:dyDescent="0.25">
      <c r="A136" s="83" t="s">
        <v>356</v>
      </c>
      <c r="B136" s="199">
        <v>0</v>
      </c>
      <c r="C136" s="199">
        <v>0</v>
      </c>
      <c r="D136" s="199">
        <f t="shared" si="39"/>
        <v>0</v>
      </c>
      <c r="E136" s="199">
        <v>0</v>
      </c>
      <c r="F136" s="199">
        <v>0</v>
      </c>
      <c r="G136" s="199">
        <f t="shared" si="40"/>
        <v>0</v>
      </c>
    </row>
    <row r="137" spans="1:7" x14ac:dyDescent="0.25">
      <c r="A137" s="82" t="s">
        <v>357</v>
      </c>
      <c r="B137" s="199">
        <f>SUM(B138:B142,B144:B145)</f>
        <v>0</v>
      </c>
      <c r="C137" s="199">
        <f t="shared" ref="C137:G137" si="41">SUM(C138:C142,C144:C145)</f>
        <v>0</v>
      </c>
      <c r="D137" s="199">
        <f t="shared" si="41"/>
        <v>0</v>
      </c>
      <c r="E137" s="199">
        <f t="shared" si="41"/>
        <v>0</v>
      </c>
      <c r="F137" s="199">
        <f t="shared" si="41"/>
        <v>0</v>
      </c>
      <c r="G137" s="199">
        <f t="shared" si="41"/>
        <v>0</v>
      </c>
    </row>
    <row r="138" spans="1:7" x14ac:dyDescent="0.25">
      <c r="A138" s="83" t="s">
        <v>358</v>
      </c>
      <c r="B138" s="199">
        <v>0</v>
      </c>
      <c r="C138" s="199">
        <v>0</v>
      </c>
      <c r="D138" s="199">
        <f t="shared" si="39"/>
        <v>0</v>
      </c>
      <c r="E138" s="199">
        <v>0</v>
      </c>
      <c r="F138" s="199">
        <v>0</v>
      </c>
      <c r="G138" s="199">
        <f t="shared" ref="G138:G145" si="42">D138-E138</f>
        <v>0</v>
      </c>
    </row>
    <row r="139" spans="1:7" x14ac:dyDescent="0.25">
      <c r="A139" s="83" t="s">
        <v>359</v>
      </c>
      <c r="B139" s="199">
        <v>0</v>
      </c>
      <c r="C139" s="199">
        <v>0</v>
      </c>
      <c r="D139" s="199">
        <f t="shared" si="39"/>
        <v>0</v>
      </c>
      <c r="E139" s="199">
        <v>0</v>
      </c>
      <c r="F139" s="199">
        <v>0</v>
      </c>
      <c r="G139" s="199">
        <f t="shared" si="42"/>
        <v>0</v>
      </c>
    </row>
    <row r="140" spans="1:7" x14ac:dyDescent="0.25">
      <c r="A140" s="83" t="s">
        <v>360</v>
      </c>
      <c r="B140" s="199">
        <v>0</v>
      </c>
      <c r="C140" s="199">
        <v>0</v>
      </c>
      <c r="D140" s="199">
        <f t="shared" si="39"/>
        <v>0</v>
      </c>
      <c r="E140" s="199">
        <v>0</v>
      </c>
      <c r="F140" s="199">
        <v>0</v>
      </c>
      <c r="G140" s="199">
        <f t="shared" si="42"/>
        <v>0</v>
      </c>
    </row>
    <row r="141" spans="1:7" x14ac:dyDescent="0.25">
      <c r="A141" s="83" t="s">
        <v>361</v>
      </c>
      <c r="B141" s="199">
        <v>0</v>
      </c>
      <c r="C141" s="199">
        <v>0</v>
      </c>
      <c r="D141" s="199">
        <f t="shared" si="39"/>
        <v>0</v>
      </c>
      <c r="E141" s="199">
        <v>0</v>
      </c>
      <c r="F141" s="199">
        <v>0</v>
      </c>
      <c r="G141" s="199">
        <f t="shared" si="42"/>
        <v>0</v>
      </c>
    </row>
    <row r="142" spans="1:7" x14ac:dyDescent="0.25">
      <c r="A142" s="83" t="s">
        <v>362</v>
      </c>
      <c r="B142" s="199">
        <v>0</v>
      </c>
      <c r="C142" s="199">
        <v>0</v>
      </c>
      <c r="D142" s="199">
        <f t="shared" si="39"/>
        <v>0</v>
      </c>
      <c r="E142" s="199">
        <v>0</v>
      </c>
      <c r="F142" s="199">
        <v>0</v>
      </c>
      <c r="G142" s="199">
        <f t="shared" si="42"/>
        <v>0</v>
      </c>
    </row>
    <row r="143" spans="1:7" x14ac:dyDescent="0.25">
      <c r="A143" s="83" t="s">
        <v>363</v>
      </c>
      <c r="B143" s="199">
        <v>0</v>
      </c>
      <c r="C143" s="199">
        <v>0</v>
      </c>
      <c r="D143" s="199">
        <f t="shared" si="39"/>
        <v>0</v>
      </c>
      <c r="E143" s="199">
        <v>0</v>
      </c>
      <c r="F143" s="199">
        <v>0</v>
      </c>
      <c r="G143" s="199">
        <f t="shared" si="42"/>
        <v>0</v>
      </c>
    </row>
    <row r="144" spans="1:7" x14ac:dyDescent="0.25">
      <c r="A144" s="83" t="s">
        <v>364</v>
      </c>
      <c r="B144" s="199">
        <v>0</v>
      </c>
      <c r="C144" s="199">
        <v>0</v>
      </c>
      <c r="D144" s="199">
        <f t="shared" si="39"/>
        <v>0</v>
      </c>
      <c r="E144" s="199">
        <v>0</v>
      </c>
      <c r="F144" s="199">
        <v>0</v>
      </c>
      <c r="G144" s="199">
        <f t="shared" si="42"/>
        <v>0</v>
      </c>
    </row>
    <row r="145" spans="1:7" x14ac:dyDescent="0.25">
      <c r="A145" s="83" t="s">
        <v>365</v>
      </c>
      <c r="B145" s="200">
        <v>0</v>
      </c>
      <c r="C145" s="200">
        <v>0</v>
      </c>
      <c r="D145" s="199">
        <f t="shared" si="39"/>
        <v>0</v>
      </c>
      <c r="E145" s="200">
        <v>0</v>
      </c>
      <c r="F145" s="200">
        <v>0</v>
      </c>
      <c r="G145" s="199">
        <f t="shared" si="42"/>
        <v>0</v>
      </c>
    </row>
    <row r="146" spans="1:7" x14ac:dyDescent="0.25">
      <c r="A146" s="82" t="s">
        <v>366</v>
      </c>
      <c r="B146" s="199">
        <f>SUM(B147:B149)</f>
        <v>26492177</v>
      </c>
      <c r="C146" s="199">
        <f t="shared" ref="C146:G146" si="43">SUM(C147:C149)</f>
        <v>-26492177</v>
      </c>
      <c r="D146" s="199">
        <f t="shared" si="43"/>
        <v>0</v>
      </c>
      <c r="E146" s="199">
        <f t="shared" si="43"/>
        <v>0</v>
      </c>
      <c r="F146" s="199">
        <f t="shared" si="43"/>
        <v>0</v>
      </c>
      <c r="G146" s="199">
        <f t="shared" si="43"/>
        <v>0</v>
      </c>
    </row>
    <row r="147" spans="1:7" x14ac:dyDescent="0.25">
      <c r="A147" s="83" t="s">
        <v>367</v>
      </c>
      <c r="B147" s="199">
        <v>0</v>
      </c>
      <c r="C147" s="199">
        <v>0</v>
      </c>
      <c r="D147" s="199">
        <f t="shared" si="39"/>
        <v>0</v>
      </c>
      <c r="E147" s="199">
        <v>0</v>
      </c>
      <c r="F147" s="199">
        <v>0</v>
      </c>
      <c r="G147" s="199">
        <f t="shared" ref="G147:G149" si="44">D147-E147</f>
        <v>0</v>
      </c>
    </row>
    <row r="148" spans="1:7" x14ac:dyDescent="0.25">
      <c r="A148" s="83" t="s">
        <v>368</v>
      </c>
      <c r="B148" s="199">
        <v>0</v>
      </c>
      <c r="C148" s="199">
        <v>0</v>
      </c>
      <c r="D148" s="199">
        <f t="shared" si="39"/>
        <v>0</v>
      </c>
      <c r="E148" s="199">
        <v>0</v>
      </c>
      <c r="F148" s="199">
        <v>0</v>
      </c>
      <c r="G148" s="199">
        <f t="shared" si="44"/>
        <v>0</v>
      </c>
    </row>
    <row r="149" spans="1:7" x14ac:dyDescent="0.25">
      <c r="A149" s="83" t="s">
        <v>369</v>
      </c>
      <c r="B149" s="200">
        <v>26492177</v>
      </c>
      <c r="C149" s="200">
        <v>-26492177</v>
      </c>
      <c r="D149" s="199">
        <f t="shared" si="39"/>
        <v>0</v>
      </c>
      <c r="E149" s="200">
        <v>0</v>
      </c>
      <c r="F149" s="200">
        <v>0</v>
      </c>
      <c r="G149" s="199">
        <f t="shared" si="44"/>
        <v>0</v>
      </c>
    </row>
    <row r="150" spans="1:7" x14ac:dyDescent="0.25">
      <c r="A150" s="82" t="s">
        <v>370</v>
      </c>
      <c r="B150" s="199">
        <f>SUM(B151:B157)</f>
        <v>0</v>
      </c>
      <c r="C150" s="199">
        <f t="shared" ref="C150:G150" si="45">SUM(C151:C157)</f>
        <v>0</v>
      </c>
      <c r="D150" s="199">
        <f t="shared" si="45"/>
        <v>0</v>
      </c>
      <c r="E150" s="199">
        <f t="shared" si="45"/>
        <v>0</v>
      </c>
      <c r="F150" s="199">
        <f t="shared" si="45"/>
        <v>0</v>
      </c>
      <c r="G150" s="199">
        <f t="shared" si="45"/>
        <v>0</v>
      </c>
    </row>
    <row r="151" spans="1:7" x14ac:dyDescent="0.25">
      <c r="A151" s="83" t="s">
        <v>371</v>
      </c>
      <c r="B151" s="199">
        <v>0</v>
      </c>
      <c r="C151" s="199">
        <v>0</v>
      </c>
      <c r="D151" s="199">
        <f t="shared" si="39"/>
        <v>0</v>
      </c>
      <c r="E151" s="199">
        <v>0</v>
      </c>
      <c r="F151" s="199">
        <v>0</v>
      </c>
      <c r="G151" s="199">
        <f t="shared" ref="G151:G157" si="46">D151-E151</f>
        <v>0</v>
      </c>
    </row>
    <row r="152" spans="1:7" x14ac:dyDescent="0.25">
      <c r="A152" s="83" t="s">
        <v>372</v>
      </c>
      <c r="B152" s="199">
        <v>0</v>
      </c>
      <c r="C152" s="199">
        <v>0</v>
      </c>
      <c r="D152" s="199">
        <f t="shared" si="39"/>
        <v>0</v>
      </c>
      <c r="E152" s="199">
        <v>0</v>
      </c>
      <c r="F152" s="199">
        <v>0</v>
      </c>
      <c r="G152" s="199">
        <f t="shared" si="46"/>
        <v>0</v>
      </c>
    </row>
    <row r="153" spans="1:7" x14ac:dyDescent="0.25">
      <c r="A153" s="83" t="s">
        <v>373</v>
      </c>
      <c r="B153" s="199">
        <v>0</v>
      </c>
      <c r="C153" s="199">
        <v>0</v>
      </c>
      <c r="D153" s="199">
        <f t="shared" si="39"/>
        <v>0</v>
      </c>
      <c r="E153" s="199">
        <v>0</v>
      </c>
      <c r="F153" s="199">
        <v>0</v>
      </c>
      <c r="G153" s="199">
        <f t="shared" si="46"/>
        <v>0</v>
      </c>
    </row>
    <row r="154" spans="1:7" x14ac:dyDescent="0.25">
      <c r="A154" s="85" t="s">
        <v>374</v>
      </c>
      <c r="B154" s="199">
        <v>0</v>
      </c>
      <c r="C154" s="199">
        <v>0</v>
      </c>
      <c r="D154" s="199">
        <f t="shared" si="39"/>
        <v>0</v>
      </c>
      <c r="E154" s="199">
        <v>0</v>
      </c>
      <c r="F154" s="199">
        <v>0</v>
      </c>
      <c r="G154" s="199">
        <f t="shared" si="46"/>
        <v>0</v>
      </c>
    </row>
    <row r="155" spans="1:7" x14ac:dyDescent="0.25">
      <c r="A155" s="83" t="s">
        <v>375</v>
      </c>
      <c r="B155" s="199">
        <v>0</v>
      </c>
      <c r="C155" s="199">
        <v>0</v>
      </c>
      <c r="D155" s="199">
        <f t="shared" si="39"/>
        <v>0</v>
      </c>
      <c r="E155" s="199">
        <v>0</v>
      </c>
      <c r="F155" s="199">
        <v>0</v>
      </c>
      <c r="G155" s="199">
        <f t="shared" si="46"/>
        <v>0</v>
      </c>
    </row>
    <row r="156" spans="1:7" x14ac:dyDescent="0.25">
      <c r="A156" s="83" t="s">
        <v>376</v>
      </c>
      <c r="B156" s="199">
        <v>0</v>
      </c>
      <c r="C156" s="199">
        <v>0</v>
      </c>
      <c r="D156" s="199">
        <f t="shared" si="39"/>
        <v>0</v>
      </c>
      <c r="E156" s="199">
        <v>0</v>
      </c>
      <c r="F156" s="199">
        <v>0</v>
      </c>
      <c r="G156" s="199">
        <f t="shared" si="46"/>
        <v>0</v>
      </c>
    </row>
    <row r="157" spans="1:7" x14ac:dyDescent="0.25">
      <c r="A157" s="83" t="s">
        <v>377</v>
      </c>
      <c r="B157" s="199">
        <v>0</v>
      </c>
      <c r="C157" s="199">
        <v>0</v>
      </c>
      <c r="D157" s="199">
        <f t="shared" si="39"/>
        <v>0</v>
      </c>
      <c r="E157" s="199">
        <v>0</v>
      </c>
      <c r="F157" s="199">
        <v>0</v>
      </c>
      <c r="G157" s="199">
        <f t="shared" si="46"/>
        <v>0</v>
      </c>
    </row>
    <row r="158" spans="1:7" x14ac:dyDescent="0.25">
      <c r="A158" s="86"/>
      <c r="B158" s="201"/>
      <c r="C158" s="201"/>
      <c r="D158" s="201"/>
      <c r="E158" s="201"/>
      <c r="F158" s="201"/>
      <c r="G158" s="201"/>
    </row>
    <row r="159" spans="1:7" x14ac:dyDescent="0.25">
      <c r="A159" s="29" t="s">
        <v>379</v>
      </c>
      <c r="B159" s="198">
        <f>B9+B84</f>
        <v>298407297.06999999</v>
      </c>
      <c r="C159" s="198">
        <f t="shared" ref="C159:G159" si="47">C9+C84</f>
        <v>105959917.22999999</v>
      </c>
      <c r="D159" s="198">
        <f t="shared" si="47"/>
        <v>404367214.30000001</v>
      </c>
      <c r="E159" s="198">
        <f t="shared" si="47"/>
        <v>372518876.65999997</v>
      </c>
      <c r="F159" s="198">
        <f t="shared" si="47"/>
        <v>370731956.48999995</v>
      </c>
      <c r="G159" s="198">
        <f t="shared" si="47"/>
        <v>31848337.640000001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66"/>
  <sheetViews>
    <sheetView showGridLines="0" topLeftCell="A39" zoomScale="75" zoomScaleNormal="75" workbookViewId="0">
      <selection activeCell="G69" sqref="G6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5" t="s">
        <v>380</v>
      </c>
      <c r="B1" s="236"/>
      <c r="C1" s="236"/>
      <c r="D1" s="236"/>
      <c r="E1" s="236"/>
      <c r="F1" s="236"/>
      <c r="G1" s="237"/>
    </row>
    <row r="2" spans="1:7" ht="15" customHeight="1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01 de Enero al 31 de Diciembre de 2024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30" t="s">
        <v>4</v>
      </c>
      <c r="B7" s="232" t="s">
        <v>298</v>
      </c>
      <c r="C7" s="232"/>
      <c r="D7" s="232"/>
      <c r="E7" s="232"/>
      <c r="F7" s="232"/>
      <c r="G7" s="234" t="s">
        <v>299</v>
      </c>
    </row>
    <row r="8" spans="1:7" ht="30" x14ac:dyDescent="0.25">
      <c r="A8" s="231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3"/>
    </row>
    <row r="9" spans="1:7" ht="15.75" customHeight="1" x14ac:dyDescent="0.25">
      <c r="A9" s="26" t="s">
        <v>382</v>
      </c>
      <c r="B9" s="202">
        <f>SUM(B10:B54)</f>
        <v>229877729.07000005</v>
      </c>
      <c r="C9" s="202">
        <f t="shared" ref="C9:G9" si="0">SUM(C10:C54)</f>
        <v>101821639.97000006</v>
      </c>
      <c r="D9" s="202">
        <f t="shared" si="0"/>
        <v>331699369.0399999</v>
      </c>
      <c r="E9" s="202">
        <f t="shared" si="0"/>
        <v>299855564.82999992</v>
      </c>
      <c r="F9" s="202">
        <f t="shared" si="0"/>
        <v>298923294.66000009</v>
      </c>
      <c r="G9" s="202">
        <f t="shared" si="0"/>
        <v>31843804.210000001</v>
      </c>
    </row>
    <row r="10" spans="1:7" x14ac:dyDescent="0.25">
      <c r="A10" s="62" t="s">
        <v>592</v>
      </c>
      <c r="B10" s="203">
        <v>15897670.720000001</v>
      </c>
      <c r="C10" s="203">
        <v>-2406812.65</v>
      </c>
      <c r="D10" s="204">
        <v>13490858.07</v>
      </c>
      <c r="E10" s="203">
        <v>12537174.25</v>
      </c>
      <c r="F10" s="203">
        <v>12525152.640000001</v>
      </c>
      <c r="G10" s="204">
        <v>953683.8200000003</v>
      </c>
    </row>
    <row r="11" spans="1:7" x14ac:dyDescent="0.25">
      <c r="A11" s="62" t="s">
        <v>593</v>
      </c>
      <c r="B11" s="203">
        <v>680078.53</v>
      </c>
      <c r="C11" s="203">
        <v>-177806.68</v>
      </c>
      <c r="D11" s="204">
        <v>502271.85000000003</v>
      </c>
      <c r="E11" s="203">
        <v>493656.28</v>
      </c>
      <c r="F11" s="203">
        <v>493154.66</v>
      </c>
      <c r="G11" s="204">
        <v>8615.570000000007</v>
      </c>
    </row>
    <row r="12" spans="1:7" x14ac:dyDescent="0.25">
      <c r="A12" s="62" t="s">
        <v>594</v>
      </c>
      <c r="B12" s="203">
        <v>2234634.19</v>
      </c>
      <c r="C12" s="203">
        <v>995443.04</v>
      </c>
      <c r="D12" s="204">
        <v>3230077.23</v>
      </c>
      <c r="E12" s="203">
        <v>2926851.71</v>
      </c>
      <c r="F12" s="203">
        <v>2921222.45</v>
      </c>
      <c r="G12" s="204">
        <v>303225.52</v>
      </c>
    </row>
    <row r="13" spans="1:7" x14ac:dyDescent="0.25">
      <c r="A13" s="62" t="s">
        <v>595</v>
      </c>
      <c r="B13" s="203">
        <v>1735950.82</v>
      </c>
      <c r="C13" s="203">
        <v>-265769.53999999998</v>
      </c>
      <c r="D13" s="204">
        <v>1470181.28</v>
      </c>
      <c r="E13" s="203">
        <v>1347862.77</v>
      </c>
      <c r="F13" s="203">
        <v>1343663.67</v>
      </c>
      <c r="G13" s="204">
        <v>122318.51000000001</v>
      </c>
    </row>
    <row r="14" spans="1:7" x14ac:dyDescent="0.25">
      <c r="A14" s="62" t="s">
        <v>628</v>
      </c>
      <c r="B14" s="203">
        <v>0</v>
      </c>
      <c r="C14" s="203">
        <v>807391.86</v>
      </c>
      <c r="D14" s="204">
        <v>807391.86</v>
      </c>
      <c r="E14" s="203">
        <v>489912.76</v>
      </c>
      <c r="F14" s="203">
        <v>486779.38</v>
      </c>
      <c r="G14" s="204">
        <v>317479.09999999998</v>
      </c>
    </row>
    <row r="15" spans="1:7" x14ac:dyDescent="0.25">
      <c r="A15" s="62" t="s">
        <v>596</v>
      </c>
      <c r="B15" s="203">
        <v>2000554.95</v>
      </c>
      <c r="C15" s="203">
        <v>1361060.14</v>
      </c>
      <c r="D15" s="204">
        <v>3361615.09</v>
      </c>
      <c r="E15" s="203">
        <v>2454845.7599999998</v>
      </c>
      <c r="F15" s="203">
        <v>2291792.37</v>
      </c>
      <c r="G15" s="204">
        <v>906769.33000000007</v>
      </c>
    </row>
    <row r="16" spans="1:7" x14ac:dyDescent="0.25">
      <c r="A16" s="62" t="s">
        <v>597</v>
      </c>
      <c r="B16" s="203">
        <v>31931789.640000001</v>
      </c>
      <c r="C16" s="203">
        <v>10361234.970000001</v>
      </c>
      <c r="D16" s="204">
        <v>42293024.609999999</v>
      </c>
      <c r="E16" s="203">
        <v>42240871.689999998</v>
      </c>
      <c r="F16" s="203">
        <v>42218403.82</v>
      </c>
      <c r="G16" s="204">
        <v>52152.920000001788</v>
      </c>
    </row>
    <row r="17" spans="1:7" x14ac:dyDescent="0.25">
      <c r="A17" s="62" t="s">
        <v>598</v>
      </c>
      <c r="B17" s="203">
        <v>522669.28</v>
      </c>
      <c r="C17" s="203">
        <v>0</v>
      </c>
      <c r="D17" s="204">
        <v>522669.28</v>
      </c>
      <c r="E17" s="203">
        <v>514976</v>
      </c>
      <c r="F17" s="203">
        <v>514976</v>
      </c>
      <c r="G17" s="204">
        <v>7693.2800000000279</v>
      </c>
    </row>
    <row r="18" spans="1:7" x14ac:dyDescent="0.25">
      <c r="A18" s="62" t="s">
        <v>599</v>
      </c>
      <c r="B18" s="203">
        <v>1307453.07</v>
      </c>
      <c r="C18" s="203">
        <v>220547.17</v>
      </c>
      <c r="D18" s="204">
        <v>1528000.24</v>
      </c>
      <c r="E18" s="203">
        <v>1437618</v>
      </c>
      <c r="F18" s="203">
        <v>1434082.02</v>
      </c>
      <c r="G18" s="204">
        <v>90382.239999999991</v>
      </c>
    </row>
    <row r="19" spans="1:7" x14ac:dyDescent="0.25">
      <c r="A19" s="62" t="s">
        <v>600</v>
      </c>
      <c r="B19" s="203">
        <v>1749514.16</v>
      </c>
      <c r="C19" s="203">
        <v>14288.74</v>
      </c>
      <c r="D19" s="204">
        <v>1763802.9</v>
      </c>
      <c r="E19" s="203">
        <v>1645828.48</v>
      </c>
      <c r="F19" s="203">
        <v>1640281.51</v>
      </c>
      <c r="G19" s="204">
        <v>117974.41999999993</v>
      </c>
    </row>
    <row r="20" spans="1:7" x14ac:dyDescent="0.25">
      <c r="A20" s="62" t="s">
        <v>601</v>
      </c>
      <c r="B20" s="203">
        <v>557709.87</v>
      </c>
      <c r="C20" s="203">
        <v>44861.8</v>
      </c>
      <c r="D20" s="204">
        <v>602571.67000000004</v>
      </c>
      <c r="E20" s="203">
        <v>513392.01</v>
      </c>
      <c r="F20" s="203">
        <v>511502.97</v>
      </c>
      <c r="G20" s="204">
        <v>89179.660000000033</v>
      </c>
    </row>
    <row r="21" spans="1:7" x14ac:dyDescent="0.25">
      <c r="A21" s="62" t="s">
        <v>602</v>
      </c>
      <c r="B21" s="203">
        <v>430438.18</v>
      </c>
      <c r="C21" s="203">
        <v>0</v>
      </c>
      <c r="D21" s="204">
        <v>430438.18</v>
      </c>
      <c r="E21" s="203">
        <v>202572.71</v>
      </c>
      <c r="F21" s="203">
        <v>201837.23</v>
      </c>
      <c r="G21" s="204">
        <v>227865.47</v>
      </c>
    </row>
    <row r="22" spans="1:7" x14ac:dyDescent="0.25">
      <c r="A22" s="62" t="s">
        <v>603</v>
      </c>
      <c r="B22" s="203">
        <v>2668219.94</v>
      </c>
      <c r="C22" s="203">
        <v>33484.44</v>
      </c>
      <c r="D22" s="204">
        <v>2701704.38</v>
      </c>
      <c r="E22" s="203">
        <v>2566442.11</v>
      </c>
      <c r="F22" s="203">
        <v>2550773.4700000002</v>
      </c>
      <c r="G22" s="204">
        <v>135262.27000000002</v>
      </c>
    </row>
    <row r="23" spans="1:7" x14ac:dyDescent="0.25">
      <c r="A23" s="62" t="s">
        <v>604</v>
      </c>
      <c r="B23" s="203">
        <v>13744247.41</v>
      </c>
      <c r="C23" s="203">
        <v>1060836.31</v>
      </c>
      <c r="D23" s="204">
        <v>14805083.720000001</v>
      </c>
      <c r="E23" s="203">
        <v>12765608.300000001</v>
      </c>
      <c r="F23" s="203">
        <v>12724821.960000001</v>
      </c>
      <c r="G23" s="204">
        <v>2039475.42</v>
      </c>
    </row>
    <row r="24" spans="1:7" x14ac:dyDescent="0.25">
      <c r="A24" s="62" t="s">
        <v>605</v>
      </c>
      <c r="B24" s="203">
        <v>2712034.56</v>
      </c>
      <c r="C24" s="203">
        <v>29060</v>
      </c>
      <c r="D24" s="204">
        <v>2741094.56</v>
      </c>
      <c r="E24" s="203">
        <v>2675295.9</v>
      </c>
      <c r="F24" s="203">
        <v>2657274.9</v>
      </c>
      <c r="G24" s="204">
        <v>65798.660000000149</v>
      </c>
    </row>
    <row r="25" spans="1:7" x14ac:dyDescent="0.25">
      <c r="A25" s="62" t="s">
        <v>606</v>
      </c>
      <c r="B25" s="203">
        <v>3381185.42</v>
      </c>
      <c r="C25" s="203">
        <v>628462.67000000004</v>
      </c>
      <c r="D25" s="204">
        <v>4009648.09</v>
      </c>
      <c r="E25" s="203">
        <v>3793043.32</v>
      </c>
      <c r="F25" s="203">
        <v>3781136.68</v>
      </c>
      <c r="G25" s="204">
        <v>216604.77000000002</v>
      </c>
    </row>
    <row r="26" spans="1:7" x14ac:dyDescent="0.25">
      <c r="A26" s="62" t="s">
        <v>607</v>
      </c>
      <c r="B26" s="203">
        <v>25170446.010000002</v>
      </c>
      <c r="C26" s="203">
        <v>-11859527.58</v>
      </c>
      <c r="D26" s="204">
        <v>13310918.430000002</v>
      </c>
      <c r="E26" s="203">
        <v>13012978.779999999</v>
      </c>
      <c r="F26" s="203">
        <v>13005164.65</v>
      </c>
      <c r="G26" s="204">
        <v>297939.65000000224</v>
      </c>
    </row>
    <row r="27" spans="1:7" x14ac:dyDescent="0.25">
      <c r="A27" s="62" t="s">
        <v>608</v>
      </c>
      <c r="B27" s="203">
        <v>2260891.3199999998</v>
      </c>
      <c r="C27" s="203">
        <v>-1338704.5</v>
      </c>
      <c r="D27" s="204">
        <v>922186.81999999983</v>
      </c>
      <c r="E27" s="203">
        <v>818035.66</v>
      </c>
      <c r="F27" s="203">
        <v>816275.35</v>
      </c>
      <c r="G27" s="204">
        <v>104151.1599999998</v>
      </c>
    </row>
    <row r="28" spans="1:7" x14ac:dyDescent="0.25">
      <c r="A28" s="62" t="s">
        <v>609</v>
      </c>
      <c r="B28" s="203">
        <v>5701338.4800000004</v>
      </c>
      <c r="C28" s="203">
        <v>315680.46999999997</v>
      </c>
      <c r="D28" s="204">
        <v>6017018.9500000002</v>
      </c>
      <c r="E28" s="203">
        <v>4837703.41</v>
      </c>
      <c r="F28" s="203">
        <v>4833984.46</v>
      </c>
      <c r="G28" s="204">
        <v>1179315.54</v>
      </c>
    </row>
    <row r="29" spans="1:7" x14ac:dyDescent="0.25">
      <c r="A29" s="62" t="s">
        <v>610</v>
      </c>
      <c r="B29" s="203">
        <v>2119401.2400000002</v>
      </c>
      <c r="C29" s="203">
        <v>79976.11</v>
      </c>
      <c r="D29" s="204">
        <v>2199377.35</v>
      </c>
      <c r="E29" s="203">
        <v>2156354.1</v>
      </c>
      <c r="F29" s="203">
        <v>2147740.86</v>
      </c>
      <c r="G29" s="204">
        <v>43023.25</v>
      </c>
    </row>
    <row r="30" spans="1:7" x14ac:dyDescent="0.25">
      <c r="A30" s="62" t="s">
        <v>611</v>
      </c>
      <c r="B30" s="203">
        <v>32075747.16</v>
      </c>
      <c r="C30" s="203">
        <v>19338027.879999999</v>
      </c>
      <c r="D30" s="204">
        <v>51413775.039999999</v>
      </c>
      <c r="E30" s="203">
        <v>46237958.5</v>
      </c>
      <c r="F30" s="203">
        <v>45967295.369999997</v>
      </c>
      <c r="G30" s="204">
        <v>5175816.5399999991</v>
      </c>
    </row>
    <row r="31" spans="1:7" x14ac:dyDescent="0.25">
      <c r="A31" s="62" t="s">
        <v>612</v>
      </c>
      <c r="B31" s="203">
        <v>6438532.9100000001</v>
      </c>
      <c r="C31" s="203">
        <v>3752685.85</v>
      </c>
      <c r="D31" s="204">
        <v>10191218.76</v>
      </c>
      <c r="E31" s="203">
        <v>9714818.6199999992</v>
      </c>
      <c r="F31" s="203">
        <v>9673642.8699999992</v>
      </c>
      <c r="G31" s="204">
        <v>476400.1400000006</v>
      </c>
    </row>
    <row r="32" spans="1:7" x14ac:dyDescent="0.25">
      <c r="A32" s="62" t="s">
        <v>613</v>
      </c>
      <c r="B32" s="203">
        <v>7843682.0899999999</v>
      </c>
      <c r="C32" s="203">
        <v>66211491.020000003</v>
      </c>
      <c r="D32" s="204">
        <v>74055173.109999999</v>
      </c>
      <c r="E32" s="203">
        <v>59849353.219999999</v>
      </c>
      <c r="F32" s="203">
        <v>59820680.359999999</v>
      </c>
      <c r="G32" s="204">
        <v>14205819.890000001</v>
      </c>
    </row>
    <row r="33" spans="1:7" x14ac:dyDescent="0.25">
      <c r="A33" s="62" t="s">
        <v>614</v>
      </c>
      <c r="B33" s="203">
        <v>3232660.93</v>
      </c>
      <c r="C33" s="203">
        <v>917087.63</v>
      </c>
      <c r="D33" s="204">
        <v>4149748.56</v>
      </c>
      <c r="E33" s="203">
        <v>4054432.7</v>
      </c>
      <c r="F33" s="203">
        <v>4037231.54</v>
      </c>
      <c r="G33" s="204">
        <v>95315.85999999987</v>
      </c>
    </row>
    <row r="34" spans="1:7" x14ac:dyDescent="0.25">
      <c r="A34" s="62" t="s">
        <v>615</v>
      </c>
      <c r="B34" s="203">
        <v>11516223.619999999</v>
      </c>
      <c r="C34" s="203">
        <v>295625.63</v>
      </c>
      <c r="D34" s="204">
        <v>11811849.25</v>
      </c>
      <c r="E34" s="203">
        <v>11331664.970000001</v>
      </c>
      <c r="F34" s="203">
        <v>11288636.15</v>
      </c>
      <c r="G34" s="204">
        <v>480184.27999999933</v>
      </c>
    </row>
    <row r="35" spans="1:7" x14ac:dyDescent="0.25">
      <c r="A35" s="62" t="s">
        <v>616</v>
      </c>
      <c r="B35" s="203">
        <v>3635261.27</v>
      </c>
      <c r="C35" s="203">
        <v>154545.48000000001</v>
      </c>
      <c r="D35" s="204">
        <v>3789806.75</v>
      </c>
      <c r="E35" s="203">
        <v>3622128.73</v>
      </c>
      <c r="F35" s="203">
        <v>3607853.68</v>
      </c>
      <c r="G35" s="204">
        <v>167678.02000000002</v>
      </c>
    </row>
    <row r="36" spans="1:7" x14ac:dyDescent="0.25">
      <c r="A36" s="62" t="s">
        <v>617</v>
      </c>
      <c r="B36" s="203">
        <v>2585090.75</v>
      </c>
      <c r="C36" s="203">
        <v>118051.7</v>
      </c>
      <c r="D36" s="204">
        <v>2703142.45</v>
      </c>
      <c r="E36" s="203">
        <v>2554092.56</v>
      </c>
      <c r="F36" s="203">
        <v>2491561.5</v>
      </c>
      <c r="G36" s="204">
        <v>149049.89000000013</v>
      </c>
    </row>
    <row r="37" spans="1:7" x14ac:dyDescent="0.25">
      <c r="A37" s="62" t="s">
        <v>618</v>
      </c>
      <c r="B37" s="203">
        <v>1437865.15</v>
      </c>
      <c r="C37" s="203">
        <v>9200</v>
      </c>
      <c r="D37" s="204">
        <v>1447065.15</v>
      </c>
      <c r="E37" s="203">
        <v>1295385.74</v>
      </c>
      <c r="F37" s="203">
        <v>1290479.81</v>
      </c>
      <c r="G37" s="204">
        <v>151679.40999999992</v>
      </c>
    </row>
    <row r="38" spans="1:7" x14ac:dyDescent="0.25">
      <c r="A38" s="62" t="s">
        <v>619</v>
      </c>
      <c r="B38" s="203">
        <v>11868125.43</v>
      </c>
      <c r="C38" s="203">
        <v>3865633.4</v>
      </c>
      <c r="D38" s="204">
        <v>15733758.83</v>
      </c>
      <c r="E38" s="203">
        <v>15522834.01</v>
      </c>
      <c r="F38" s="203">
        <v>15512896.689999999</v>
      </c>
      <c r="G38" s="204">
        <v>210924.8200000003</v>
      </c>
    </row>
    <row r="39" spans="1:7" x14ac:dyDescent="0.25">
      <c r="A39" s="62" t="s">
        <v>620</v>
      </c>
      <c r="B39" s="203">
        <v>4467598.08</v>
      </c>
      <c r="C39" s="203">
        <v>946230.67</v>
      </c>
      <c r="D39" s="204">
        <v>5413828.75</v>
      </c>
      <c r="E39" s="203">
        <v>4808230.05</v>
      </c>
      <c r="F39" s="203">
        <v>4795404.63</v>
      </c>
      <c r="G39" s="204">
        <v>605598.70000000019</v>
      </c>
    </row>
    <row r="40" spans="1:7" x14ac:dyDescent="0.25">
      <c r="A40" s="62" t="s">
        <v>621</v>
      </c>
      <c r="B40" s="203">
        <v>7277373.4000000004</v>
      </c>
      <c r="C40" s="203">
        <v>404735.98</v>
      </c>
      <c r="D40" s="204">
        <v>7682109.3800000008</v>
      </c>
      <c r="E40" s="203">
        <v>7296856.4199999999</v>
      </c>
      <c r="F40" s="203">
        <v>7289675.3200000003</v>
      </c>
      <c r="G40" s="204">
        <v>385252.96000000089</v>
      </c>
    </row>
    <row r="41" spans="1:7" x14ac:dyDescent="0.25">
      <c r="A41" s="62" t="s">
        <v>629</v>
      </c>
      <c r="B41" s="203">
        <v>12304529.130000001</v>
      </c>
      <c r="C41" s="203">
        <v>-4163299.74</v>
      </c>
      <c r="D41" s="204">
        <v>8141229.3900000006</v>
      </c>
      <c r="E41" s="203">
        <v>7765499.3899999997</v>
      </c>
      <c r="F41" s="203">
        <v>7754027.75</v>
      </c>
      <c r="G41" s="204">
        <v>375730.00000000093</v>
      </c>
    </row>
    <row r="42" spans="1:7" x14ac:dyDescent="0.25">
      <c r="A42" s="62" t="s">
        <v>622</v>
      </c>
      <c r="B42" s="203">
        <v>470012.72</v>
      </c>
      <c r="C42" s="203">
        <v>-178686.04</v>
      </c>
      <c r="D42" s="204">
        <v>291326.67999999993</v>
      </c>
      <c r="E42" s="203">
        <v>287290.23</v>
      </c>
      <c r="F42" s="203">
        <v>286588.34999999998</v>
      </c>
      <c r="G42" s="204">
        <v>4036.4499999999534</v>
      </c>
    </row>
    <row r="43" spans="1:7" x14ac:dyDescent="0.25">
      <c r="A43" s="62" t="s">
        <v>623</v>
      </c>
      <c r="B43" s="203">
        <v>3770540.18</v>
      </c>
      <c r="C43" s="203">
        <v>-821458.71</v>
      </c>
      <c r="D43" s="204">
        <v>2949081.47</v>
      </c>
      <c r="E43" s="203">
        <v>2894747.2</v>
      </c>
      <c r="F43" s="203">
        <v>2890133.17</v>
      </c>
      <c r="G43" s="204">
        <v>54334.270000000019</v>
      </c>
    </row>
    <row r="44" spans="1:7" x14ac:dyDescent="0.25">
      <c r="A44" s="62" t="s">
        <v>630</v>
      </c>
      <c r="B44" s="203">
        <v>4148258.46</v>
      </c>
      <c r="C44" s="203">
        <v>-560175.81000000006</v>
      </c>
      <c r="D44" s="204">
        <v>3588082.65</v>
      </c>
      <c r="E44" s="203">
        <v>3558207.3</v>
      </c>
      <c r="F44" s="203">
        <v>3557533.2</v>
      </c>
      <c r="G44" s="204">
        <v>29875.350000000093</v>
      </c>
    </row>
    <row r="45" spans="1:7" x14ac:dyDescent="0.25">
      <c r="A45" s="62" t="s">
        <v>631</v>
      </c>
      <c r="B45" s="203">
        <v>0</v>
      </c>
      <c r="C45" s="203">
        <v>642618.37</v>
      </c>
      <c r="D45" s="204">
        <v>642618.37</v>
      </c>
      <c r="E45" s="203">
        <v>581251.42000000004</v>
      </c>
      <c r="F45" s="203">
        <v>577312.39</v>
      </c>
      <c r="G45" s="204">
        <v>61366.949999999953</v>
      </c>
    </row>
    <row r="46" spans="1:7" x14ac:dyDescent="0.25">
      <c r="A46" s="62" t="s">
        <v>632</v>
      </c>
      <c r="B46" s="203">
        <v>0</v>
      </c>
      <c r="C46" s="203">
        <v>1993465.37</v>
      </c>
      <c r="D46" s="204">
        <v>1993465.37</v>
      </c>
      <c r="E46" s="203">
        <v>1543874.96</v>
      </c>
      <c r="F46" s="203">
        <v>1543408.25</v>
      </c>
      <c r="G46" s="204">
        <v>449590.41000000015</v>
      </c>
    </row>
    <row r="47" spans="1:7" x14ac:dyDescent="0.25">
      <c r="A47" s="62" t="s">
        <v>633</v>
      </c>
      <c r="B47" s="203">
        <v>0</v>
      </c>
      <c r="C47" s="203">
        <v>1680572.95</v>
      </c>
      <c r="D47" s="204">
        <v>1680572.95</v>
      </c>
      <c r="E47" s="203">
        <v>1278853.81</v>
      </c>
      <c r="F47" s="203">
        <v>1277524.48</v>
      </c>
      <c r="G47" s="204">
        <v>401719.1399999999</v>
      </c>
    </row>
    <row r="48" spans="1:7" x14ac:dyDescent="0.25">
      <c r="A48" s="62" t="s">
        <v>634</v>
      </c>
      <c r="B48" s="203">
        <v>0</v>
      </c>
      <c r="C48" s="203">
        <v>2692818.81</v>
      </c>
      <c r="D48" s="204">
        <v>2692818.81</v>
      </c>
      <c r="E48" s="203">
        <v>2310277.0699999998</v>
      </c>
      <c r="F48" s="203">
        <v>2257328.81</v>
      </c>
      <c r="G48" s="204">
        <v>382541.74000000022</v>
      </c>
    </row>
    <row r="49" spans="1:7" x14ac:dyDescent="0.25">
      <c r="A49" s="62" t="s">
        <v>635</v>
      </c>
      <c r="B49" s="203">
        <v>0</v>
      </c>
      <c r="C49" s="203">
        <v>1632439.15</v>
      </c>
      <c r="D49" s="204">
        <v>1632439.15</v>
      </c>
      <c r="E49" s="203">
        <v>1596319.79</v>
      </c>
      <c r="F49" s="203">
        <v>1593503.96</v>
      </c>
      <c r="G49" s="204">
        <v>36119.35999999987</v>
      </c>
    </row>
    <row r="50" spans="1:7" x14ac:dyDescent="0.25">
      <c r="A50" s="62" t="s">
        <v>636</v>
      </c>
      <c r="B50" s="203">
        <v>0</v>
      </c>
      <c r="C50" s="203">
        <v>250376.18</v>
      </c>
      <c r="D50" s="204">
        <v>250376.18</v>
      </c>
      <c r="E50" s="203">
        <v>171398.78</v>
      </c>
      <c r="F50" s="203">
        <v>170654.87</v>
      </c>
      <c r="G50" s="204">
        <v>78977.399999999994</v>
      </c>
    </row>
    <row r="51" spans="1:7" x14ac:dyDescent="0.25">
      <c r="A51" s="62" t="s">
        <v>637</v>
      </c>
      <c r="B51" s="203">
        <v>0</v>
      </c>
      <c r="C51" s="203">
        <v>660637.65</v>
      </c>
      <c r="D51" s="204">
        <v>660637.65</v>
      </c>
      <c r="E51" s="203">
        <v>548673.71</v>
      </c>
      <c r="F51" s="203">
        <v>544428.81000000006</v>
      </c>
      <c r="G51" s="204">
        <v>111963.94000000006</v>
      </c>
    </row>
    <row r="52" spans="1:7" x14ac:dyDescent="0.25">
      <c r="A52" s="62" t="s">
        <v>638</v>
      </c>
      <c r="B52" s="203">
        <v>0</v>
      </c>
      <c r="C52" s="203">
        <v>1798801.24</v>
      </c>
      <c r="D52" s="204">
        <v>1798801.24</v>
      </c>
      <c r="E52" s="203">
        <v>1342499.59</v>
      </c>
      <c r="F52" s="203">
        <v>1339821.6100000001</v>
      </c>
      <c r="G52" s="204">
        <v>456301.64999999991</v>
      </c>
    </row>
    <row r="53" spans="1:7" x14ac:dyDescent="0.25">
      <c r="A53" s="62" t="s">
        <v>639</v>
      </c>
      <c r="B53" s="203">
        <v>0</v>
      </c>
      <c r="C53" s="203">
        <v>129522.18</v>
      </c>
      <c r="D53" s="204">
        <v>129522.18</v>
      </c>
      <c r="E53" s="203">
        <v>122366.46</v>
      </c>
      <c r="F53" s="203">
        <v>121468.8</v>
      </c>
      <c r="G53" s="204">
        <v>7155.7199999999866</v>
      </c>
    </row>
    <row r="54" spans="1:7" x14ac:dyDescent="0.25">
      <c r="A54" s="62" t="s">
        <v>640</v>
      </c>
      <c r="B54" s="203">
        <v>0</v>
      </c>
      <c r="C54" s="203">
        <v>146986.35999999999</v>
      </c>
      <c r="D54" s="204">
        <v>146986.35999999999</v>
      </c>
      <c r="E54" s="203">
        <v>135525.6</v>
      </c>
      <c r="F54" s="203">
        <v>134181.24</v>
      </c>
      <c r="G54" s="204">
        <v>11460.75999999998</v>
      </c>
    </row>
    <row r="55" spans="1:7" x14ac:dyDescent="0.25">
      <c r="A55" s="3" t="s">
        <v>383</v>
      </c>
      <c r="B55" s="4">
        <f>SUM(B56:B63)</f>
        <v>68529568</v>
      </c>
      <c r="C55" s="4">
        <f t="shared" ref="C55:G55" si="1">SUM(C56:C63)</f>
        <v>4138277.26</v>
      </c>
      <c r="D55" s="4">
        <f t="shared" si="1"/>
        <v>72667845.260000005</v>
      </c>
      <c r="E55" s="4">
        <f t="shared" si="1"/>
        <v>72663311.830000013</v>
      </c>
      <c r="F55" s="4">
        <f t="shared" si="1"/>
        <v>71808661.829999998</v>
      </c>
      <c r="G55" s="4">
        <f t="shared" si="1"/>
        <v>4533.4300000015355</v>
      </c>
    </row>
    <row r="56" spans="1:7" x14ac:dyDescent="0.25">
      <c r="A56" s="62" t="s">
        <v>607</v>
      </c>
      <c r="B56" s="203">
        <v>26492177</v>
      </c>
      <c r="C56" s="203">
        <v>-24955362</v>
      </c>
      <c r="D56" s="204">
        <v>1536815</v>
      </c>
      <c r="E56" s="203">
        <v>1536815</v>
      </c>
      <c r="F56" s="203">
        <v>1536815</v>
      </c>
      <c r="G56" s="204">
        <v>0</v>
      </c>
    </row>
    <row r="57" spans="1:7" x14ac:dyDescent="0.25">
      <c r="A57" s="62" t="s">
        <v>611</v>
      </c>
      <c r="B57" s="203">
        <v>30269798.18</v>
      </c>
      <c r="C57" s="203">
        <v>-1093146</v>
      </c>
      <c r="D57" s="204">
        <v>29176652.18</v>
      </c>
      <c r="E57" s="203">
        <v>29176619.390000001</v>
      </c>
      <c r="F57" s="203">
        <v>28449319.390000001</v>
      </c>
      <c r="G57" s="204">
        <v>32.78999999910593</v>
      </c>
    </row>
    <row r="58" spans="1:7" x14ac:dyDescent="0.25">
      <c r="A58" s="62" t="s">
        <v>612</v>
      </c>
      <c r="B58" s="203">
        <v>5839762.5300000003</v>
      </c>
      <c r="C58" s="203">
        <v>-2896275.92</v>
      </c>
      <c r="D58" s="204">
        <v>2943486.6100000003</v>
      </c>
      <c r="E58" s="203">
        <v>2943486.27</v>
      </c>
      <c r="F58" s="203">
        <v>2837186.27</v>
      </c>
      <c r="G58" s="204">
        <v>0.34000000031664968</v>
      </c>
    </row>
    <row r="59" spans="1:7" x14ac:dyDescent="0.25">
      <c r="A59" s="62" t="s">
        <v>613</v>
      </c>
      <c r="B59" s="203">
        <v>0</v>
      </c>
      <c r="C59" s="203">
        <v>32679602.260000002</v>
      </c>
      <c r="D59" s="204">
        <v>32679602.260000002</v>
      </c>
      <c r="E59" s="203">
        <v>32675156.02</v>
      </c>
      <c r="F59" s="203">
        <v>32675156.02</v>
      </c>
      <c r="G59" s="204">
        <v>4446.2400000020862</v>
      </c>
    </row>
    <row r="60" spans="1:7" x14ac:dyDescent="0.25">
      <c r="A60" s="62" t="s">
        <v>614</v>
      </c>
      <c r="B60" s="203">
        <v>139000</v>
      </c>
      <c r="C60" s="203">
        <v>95670</v>
      </c>
      <c r="D60" s="204">
        <v>234670</v>
      </c>
      <c r="E60" s="203">
        <v>234659.72</v>
      </c>
      <c r="F60" s="203">
        <v>220559.72</v>
      </c>
      <c r="G60" s="204">
        <v>10.279999999998836</v>
      </c>
    </row>
    <row r="61" spans="1:7" x14ac:dyDescent="0.25">
      <c r="A61" s="62" t="s">
        <v>615</v>
      </c>
      <c r="B61" s="203">
        <v>4674330.29</v>
      </c>
      <c r="C61" s="203">
        <v>79336.72</v>
      </c>
      <c r="D61" s="204">
        <v>4753667.01</v>
      </c>
      <c r="E61" s="203">
        <v>4753667.01</v>
      </c>
      <c r="F61" s="203">
        <v>4753667.01</v>
      </c>
      <c r="G61" s="204">
        <v>0</v>
      </c>
    </row>
    <row r="62" spans="1:7" x14ac:dyDescent="0.25">
      <c r="A62" s="62" t="s">
        <v>616</v>
      </c>
      <c r="B62" s="203">
        <v>804000</v>
      </c>
      <c r="C62" s="203">
        <v>61434.8</v>
      </c>
      <c r="D62" s="204">
        <v>865434.8</v>
      </c>
      <c r="E62" s="203">
        <v>865399.4</v>
      </c>
      <c r="F62" s="203">
        <v>862749.4</v>
      </c>
      <c r="G62" s="204">
        <v>35.400000000023283</v>
      </c>
    </row>
    <row r="63" spans="1:7" x14ac:dyDescent="0.25">
      <c r="A63" s="62" t="s">
        <v>619</v>
      </c>
      <c r="B63" s="203">
        <v>310500</v>
      </c>
      <c r="C63" s="203">
        <v>167017.4</v>
      </c>
      <c r="D63" s="204">
        <v>477517.4</v>
      </c>
      <c r="E63" s="203">
        <v>477509.02</v>
      </c>
      <c r="F63" s="203">
        <v>473209.02</v>
      </c>
      <c r="G63" s="204">
        <v>8.3800000000046566</v>
      </c>
    </row>
    <row r="64" spans="1:7" x14ac:dyDescent="0.25">
      <c r="A64" s="30" t="s">
        <v>150</v>
      </c>
      <c r="B64" s="171"/>
      <c r="C64" s="171"/>
      <c r="D64" s="170">
        <v>0</v>
      </c>
      <c r="E64" s="170"/>
      <c r="F64" s="170"/>
      <c r="G64" s="170">
        <v>0</v>
      </c>
    </row>
    <row r="65" spans="1:7" x14ac:dyDescent="0.25">
      <c r="A65" s="3" t="s">
        <v>379</v>
      </c>
      <c r="B65" s="4">
        <f t="shared" ref="B65:G65" si="2">SUM(B55,B9)</f>
        <v>298407297.07000005</v>
      </c>
      <c r="C65" s="4">
        <f>SUM(C55,C9)</f>
        <v>105959917.23000006</v>
      </c>
      <c r="D65" s="4">
        <f t="shared" si="2"/>
        <v>404367214.29999989</v>
      </c>
      <c r="E65" s="4">
        <f t="shared" si="2"/>
        <v>372518876.65999997</v>
      </c>
      <c r="F65" s="4">
        <f t="shared" si="2"/>
        <v>370731956.49000007</v>
      </c>
      <c r="G65" s="4">
        <f t="shared" si="2"/>
        <v>31848337.640000001</v>
      </c>
    </row>
    <row r="66" spans="1:7" x14ac:dyDescent="0.25">
      <c r="A66" s="54"/>
      <c r="B66" s="54"/>
      <c r="C66" s="54"/>
      <c r="D66" s="54"/>
      <c r="E66" s="54"/>
      <c r="F66" s="54"/>
      <c r="G66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53:G55 B64:G65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5:G55 B65 D65:G6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G89" sqref="G8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1" t="s">
        <v>384</v>
      </c>
      <c r="B1" s="242"/>
      <c r="C1" s="242"/>
      <c r="D1" s="242"/>
      <c r="E1" s="242"/>
      <c r="F1" s="242"/>
      <c r="G1" s="242"/>
    </row>
    <row r="2" spans="1:7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385</v>
      </c>
      <c r="B3" s="110"/>
      <c r="C3" s="110"/>
      <c r="D3" s="110"/>
      <c r="E3" s="110"/>
      <c r="F3" s="110"/>
      <c r="G3" s="111"/>
    </row>
    <row r="4" spans="1:7" x14ac:dyDescent="0.25">
      <c r="A4" s="109" t="s">
        <v>386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01 de Enero al 31 de Diciembre de 2024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30" t="s">
        <v>4</v>
      </c>
      <c r="B7" s="238" t="s">
        <v>298</v>
      </c>
      <c r="C7" s="239"/>
      <c r="D7" s="239"/>
      <c r="E7" s="239"/>
      <c r="F7" s="240"/>
      <c r="G7" s="234" t="s">
        <v>387</v>
      </c>
    </row>
    <row r="8" spans="1:7" ht="30" x14ac:dyDescent="0.25">
      <c r="A8" s="231"/>
      <c r="B8" s="25" t="s">
        <v>300</v>
      </c>
      <c r="C8" s="7" t="s">
        <v>388</v>
      </c>
      <c r="D8" s="25" t="s">
        <v>302</v>
      </c>
      <c r="E8" s="25" t="s">
        <v>186</v>
      </c>
      <c r="F8" s="31" t="s">
        <v>203</v>
      </c>
      <c r="G8" s="233"/>
    </row>
    <row r="9" spans="1:7" ht="16.5" customHeight="1" x14ac:dyDescent="0.25">
      <c r="A9" s="26" t="s">
        <v>389</v>
      </c>
      <c r="B9" s="205">
        <f>B10+B19+B27+B37</f>
        <v>229877729.07000002</v>
      </c>
      <c r="C9" s="205">
        <f t="shared" ref="C9:G9" si="0">C10+C19+C27+C37</f>
        <v>101821639.97</v>
      </c>
      <c r="D9" s="205">
        <f t="shared" si="0"/>
        <v>331699369.03999996</v>
      </c>
      <c r="E9" s="205">
        <f t="shared" si="0"/>
        <v>299855564.83000004</v>
      </c>
      <c r="F9" s="205">
        <f t="shared" si="0"/>
        <v>298923294.66000003</v>
      </c>
      <c r="G9" s="205">
        <f t="shared" si="0"/>
        <v>31843804.210000005</v>
      </c>
    </row>
    <row r="10" spans="1:7" ht="15" customHeight="1" x14ac:dyDescent="0.25">
      <c r="A10" s="57" t="s">
        <v>390</v>
      </c>
      <c r="B10" s="206">
        <f>SUM(B11:B18)</f>
        <v>127206585.34999999</v>
      </c>
      <c r="C10" s="206">
        <f t="shared" ref="C10:G10" si="1">SUM(C11:C18)</f>
        <v>38357572.759999998</v>
      </c>
      <c r="D10" s="206">
        <f t="shared" si="1"/>
        <v>165564158.10999998</v>
      </c>
      <c r="E10" s="206">
        <f t="shared" si="1"/>
        <v>153550321.19</v>
      </c>
      <c r="F10" s="206">
        <f t="shared" si="1"/>
        <v>152915563.75999999</v>
      </c>
      <c r="G10" s="206">
        <f t="shared" si="1"/>
        <v>12013836.919999992</v>
      </c>
    </row>
    <row r="11" spans="1:7" x14ac:dyDescent="0.25">
      <c r="A11" s="76" t="s">
        <v>391</v>
      </c>
      <c r="B11" s="207">
        <v>36644379.149999999</v>
      </c>
      <c r="C11" s="207">
        <v>11604713.529999999</v>
      </c>
      <c r="D11" s="206">
        <f>B11+C11</f>
        <v>48249092.68</v>
      </c>
      <c r="E11" s="207">
        <v>47266851.350000001</v>
      </c>
      <c r="F11" s="207">
        <v>47063309.090000004</v>
      </c>
      <c r="G11" s="206">
        <f>D11-E11</f>
        <v>982241.32999999821</v>
      </c>
    </row>
    <row r="12" spans="1:7" x14ac:dyDescent="0.25">
      <c r="A12" s="76" t="s">
        <v>392</v>
      </c>
      <c r="B12" s="207">
        <v>440438.18</v>
      </c>
      <c r="C12" s="207">
        <v>119522.18</v>
      </c>
      <c r="D12" s="206">
        <f t="shared" ref="D12:D18" si="2">B12+C12</f>
        <v>559960.36</v>
      </c>
      <c r="E12" s="207">
        <v>324939.17</v>
      </c>
      <c r="F12" s="207">
        <v>323306.03000000003</v>
      </c>
      <c r="G12" s="206">
        <f t="shared" ref="G12:G18" si="3">D12-E12</f>
        <v>235021.19</v>
      </c>
    </row>
    <row r="13" spans="1:7" x14ac:dyDescent="0.25">
      <c r="A13" s="76" t="s">
        <v>393</v>
      </c>
      <c r="B13" s="207">
        <v>21621749.059999999</v>
      </c>
      <c r="C13" s="207">
        <v>-2037138.83</v>
      </c>
      <c r="D13" s="206">
        <f t="shared" si="2"/>
        <v>19584610.229999997</v>
      </c>
      <c r="E13" s="207">
        <v>18290366.84</v>
      </c>
      <c r="F13" s="207">
        <v>18258760</v>
      </c>
      <c r="G13" s="206">
        <f t="shared" si="3"/>
        <v>1294243.3899999969</v>
      </c>
    </row>
    <row r="14" spans="1:7" x14ac:dyDescent="0.25">
      <c r="A14" s="76" t="s">
        <v>394</v>
      </c>
      <c r="B14" s="206">
        <v>0</v>
      </c>
      <c r="C14" s="206">
        <v>0</v>
      </c>
      <c r="D14" s="206">
        <f t="shared" si="2"/>
        <v>0</v>
      </c>
      <c r="E14" s="206">
        <v>0</v>
      </c>
      <c r="F14" s="206">
        <v>0</v>
      </c>
      <c r="G14" s="206">
        <f t="shared" si="3"/>
        <v>0</v>
      </c>
    </row>
    <row r="15" spans="1:7" x14ac:dyDescent="0.25">
      <c r="A15" s="76" t="s">
        <v>395</v>
      </c>
      <c r="B15" s="207">
        <v>17048932.829999998</v>
      </c>
      <c r="C15" s="207">
        <v>1671897.18</v>
      </c>
      <c r="D15" s="206">
        <f t="shared" si="2"/>
        <v>18720830.009999998</v>
      </c>
      <c r="E15" s="207">
        <v>16494216.25</v>
      </c>
      <c r="F15" s="207">
        <v>16441523.27</v>
      </c>
      <c r="G15" s="206">
        <f t="shared" si="3"/>
        <v>2226613.7599999979</v>
      </c>
    </row>
    <row r="16" spans="1:7" x14ac:dyDescent="0.25">
      <c r="A16" s="76" t="s">
        <v>396</v>
      </c>
      <c r="B16" s="206">
        <v>0</v>
      </c>
      <c r="C16" s="206">
        <v>0</v>
      </c>
      <c r="D16" s="206">
        <f t="shared" si="2"/>
        <v>0</v>
      </c>
      <c r="E16" s="206">
        <v>0</v>
      </c>
      <c r="F16" s="206">
        <v>0</v>
      </c>
      <c r="G16" s="206">
        <f t="shared" si="3"/>
        <v>0</v>
      </c>
    </row>
    <row r="17" spans="1:7" x14ac:dyDescent="0.25">
      <c r="A17" s="76" t="s">
        <v>397</v>
      </c>
      <c r="B17" s="207">
        <v>38514280.07</v>
      </c>
      <c r="C17" s="207">
        <v>23090713.73</v>
      </c>
      <c r="D17" s="206">
        <f t="shared" si="2"/>
        <v>61604993.799999997</v>
      </c>
      <c r="E17" s="207">
        <v>55952777.119999997</v>
      </c>
      <c r="F17" s="207">
        <v>55640938.240000002</v>
      </c>
      <c r="G17" s="206">
        <f t="shared" si="3"/>
        <v>5652216.6799999997</v>
      </c>
    </row>
    <row r="18" spans="1:7" x14ac:dyDescent="0.25">
      <c r="A18" s="76" t="s">
        <v>398</v>
      </c>
      <c r="B18" s="207">
        <v>12936806.060000001</v>
      </c>
      <c r="C18" s="207">
        <v>3907864.97</v>
      </c>
      <c r="D18" s="206">
        <f t="shared" si="2"/>
        <v>16844671.030000001</v>
      </c>
      <c r="E18" s="207">
        <v>15221170.460000001</v>
      </c>
      <c r="F18" s="207">
        <v>15187727.130000001</v>
      </c>
      <c r="G18" s="206">
        <f t="shared" si="3"/>
        <v>1623500.5700000003</v>
      </c>
    </row>
    <row r="19" spans="1:7" x14ac:dyDescent="0.25">
      <c r="A19" s="57" t="s">
        <v>399</v>
      </c>
      <c r="B19" s="206">
        <f>SUM(B20:B26)</f>
        <v>98522885.260000005</v>
      </c>
      <c r="C19" s="206">
        <f t="shared" ref="C19:G19" si="4">SUM(C20:C26)</f>
        <v>60231976.410000004</v>
      </c>
      <c r="D19" s="206">
        <f t="shared" si="4"/>
        <v>158754861.67000002</v>
      </c>
      <c r="E19" s="206">
        <f t="shared" si="4"/>
        <v>139860661.78999999</v>
      </c>
      <c r="F19" s="206">
        <f t="shared" si="4"/>
        <v>139566967.84</v>
      </c>
      <c r="G19" s="206">
        <f t="shared" si="4"/>
        <v>18894199.880000014</v>
      </c>
    </row>
    <row r="20" spans="1:7" x14ac:dyDescent="0.25">
      <c r="A20" s="76" t="s">
        <v>400</v>
      </c>
      <c r="B20" s="207">
        <v>275000</v>
      </c>
      <c r="C20" s="207">
        <v>752152.64</v>
      </c>
      <c r="D20" s="206">
        <f t="shared" ref="D20:D26" si="5">B20+C20</f>
        <v>1027152.64</v>
      </c>
      <c r="E20" s="207">
        <v>962624.89</v>
      </c>
      <c r="F20" s="207">
        <v>958685.86</v>
      </c>
      <c r="G20" s="206">
        <f t="shared" ref="G20:G26" si="6">D20-E20</f>
        <v>64527.75</v>
      </c>
    </row>
    <row r="21" spans="1:7" x14ac:dyDescent="0.25">
      <c r="A21" s="76" t="s">
        <v>401</v>
      </c>
      <c r="B21" s="207">
        <v>77008903.189999998</v>
      </c>
      <c r="C21" s="207">
        <v>59757432.420000002</v>
      </c>
      <c r="D21" s="206">
        <f t="shared" si="5"/>
        <v>136766335.61000001</v>
      </c>
      <c r="E21" s="207">
        <v>119657597.56</v>
      </c>
      <c r="F21" s="207">
        <v>119456653.34999999</v>
      </c>
      <c r="G21" s="206">
        <f t="shared" si="6"/>
        <v>17108738.050000012</v>
      </c>
    </row>
    <row r="22" spans="1:7" x14ac:dyDescent="0.25">
      <c r="A22" s="76" t="s">
        <v>402</v>
      </c>
      <c r="B22" s="206">
        <v>0</v>
      </c>
      <c r="C22" s="206">
        <v>0</v>
      </c>
      <c r="D22" s="206">
        <f t="shared" si="5"/>
        <v>0</v>
      </c>
      <c r="E22" s="206">
        <v>0</v>
      </c>
      <c r="F22" s="206">
        <v>0</v>
      </c>
      <c r="G22" s="206">
        <f t="shared" si="6"/>
        <v>0</v>
      </c>
    </row>
    <row r="23" spans="1:7" x14ac:dyDescent="0.25">
      <c r="A23" s="76" t="s">
        <v>403</v>
      </c>
      <c r="B23" s="207">
        <v>7398498.1200000001</v>
      </c>
      <c r="C23" s="207">
        <v>2070003.29</v>
      </c>
      <c r="D23" s="206">
        <f t="shared" si="5"/>
        <v>9468501.4100000001</v>
      </c>
      <c r="E23" s="207">
        <v>8457033.1600000001</v>
      </c>
      <c r="F23" s="207">
        <v>8391259.4800000004</v>
      </c>
      <c r="G23" s="206">
        <f t="shared" si="6"/>
        <v>1011468.25</v>
      </c>
    </row>
    <row r="24" spans="1:7" x14ac:dyDescent="0.25">
      <c r="A24" s="76" t="s">
        <v>404</v>
      </c>
      <c r="B24" s="207">
        <v>9843641.8100000005</v>
      </c>
      <c r="C24" s="207">
        <v>-890124.26</v>
      </c>
      <c r="D24" s="206">
        <f t="shared" si="5"/>
        <v>8953517.5500000007</v>
      </c>
      <c r="E24" s="207">
        <v>8481982.1500000004</v>
      </c>
      <c r="F24" s="207">
        <v>8466248.8900000006</v>
      </c>
      <c r="G24" s="206">
        <f t="shared" si="6"/>
        <v>471535.40000000037</v>
      </c>
    </row>
    <row r="25" spans="1:7" x14ac:dyDescent="0.25">
      <c r="A25" s="76" t="s">
        <v>405</v>
      </c>
      <c r="B25" s="207">
        <v>3996842.14</v>
      </c>
      <c r="C25" s="207">
        <v>-1604474.04</v>
      </c>
      <c r="D25" s="206">
        <f t="shared" si="5"/>
        <v>2392368.1</v>
      </c>
      <c r="E25" s="207">
        <v>2165898.4300000002</v>
      </c>
      <c r="F25" s="207">
        <v>2159939.02</v>
      </c>
      <c r="G25" s="206">
        <f t="shared" si="6"/>
        <v>226469.66999999993</v>
      </c>
    </row>
    <row r="26" spans="1:7" x14ac:dyDescent="0.25">
      <c r="A26" s="76" t="s">
        <v>406</v>
      </c>
      <c r="B26" s="207">
        <v>0</v>
      </c>
      <c r="C26" s="207">
        <v>146986.35999999999</v>
      </c>
      <c r="D26" s="206">
        <f t="shared" si="5"/>
        <v>146986.35999999999</v>
      </c>
      <c r="E26" s="207">
        <v>135525.6</v>
      </c>
      <c r="F26" s="207">
        <v>134181.24</v>
      </c>
      <c r="G26" s="206">
        <f t="shared" si="6"/>
        <v>11460.75999999998</v>
      </c>
    </row>
    <row r="27" spans="1:7" x14ac:dyDescent="0.25">
      <c r="A27" s="57" t="s">
        <v>407</v>
      </c>
      <c r="B27" s="206">
        <f>SUM(B28:B36)</f>
        <v>4148258.46</v>
      </c>
      <c r="C27" s="206">
        <f t="shared" ref="C27:G27" si="7">SUM(C28:C36)</f>
        <v>3232090.8</v>
      </c>
      <c r="D27" s="206">
        <f t="shared" si="7"/>
        <v>7380349.2599999998</v>
      </c>
      <c r="E27" s="206">
        <f t="shared" si="7"/>
        <v>6444581.8499999996</v>
      </c>
      <c r="F27" s="206">
        <f t="shared" si="7"/>
        <v>6440763.0599999996</v>
      </c>
      <c r="G27" s="206">
        <f t="shared" si="7"/>
        <v>935767.41000000015</v>
      </c>
    </row>
    <row r="28" spans="1:7" x14ac:dyDescent="0.25">
      <c r="A28" s="79" t="s">
        <v>408</v>
      </c>
      <c r="B28" s="206">
        <v>0</v>
      </c>
      <c r="C28" s="206">
        <v>0</v>
      </c>
      <c r="D28" s="206">
        <f t="shared" ref="D28:D36" si="8">B28+C28</f>
        <v>0</v>
      </c>
      <c r="E28" s="206">
        <v>0</v>
      </c>
      <c r="F28" s="206">
        <v>0</v>
      </c>
      <c r="G28" s="206">
        <f t="shared" ref="G28:G36" si="9">D28-E28</f>
        <v>0</v>
      </c>
    </row>
    <row r="29" spans="1:7" x14ac:dyDescent="0.25">
      <c r="A29" s="76" t="s">
        <v>409</v>
      </c>
      <c r="B29" s="206">
        <v>0</v>
      </c>
      <c r="C29" s="206">
        <v>0</v>
      </c>
      <c r="D29" s="206">
        <f t="shared" si="8"/>
        <v>0</v>
      </c>
      <c r="E29" s="206">
        <v>0</v>
      </c>
      <c r="F29" s="206">
        <v>0</v>
      </c>
      <c r="G29" s="206">
        <f t="shared" si="9"/>
        <v>0</v>
      </c>
    </row>
    <row r="30" spans="1:7" x14ac:dyDescent="0.25">
      <c r="A30" s="76" t="s">
        <v>410</v>
      </c>
      <c r="B30" s="206">
        <v>0</v>
      </c>
      <c r="C30" s="206">
        <v>0</v>
      </c>
      <c r="D30" s="206">
        <f t="shared" si="8"/>
        <v>0</v>
      </c>
      <c r="E30" s="206">
        <v>0</v>
      </c>
      <c r="F30" s="206">
        <v>0</v>
      </c>
      <c r="G30" s="206">
        <f t="shared" si="9"/>
        <v>0</v>
      </c>
    </row>
    <row r="31" spans="1:7" x14ac:dyDescent="0.25">
      <c r="A31" s="76" t="s">
        <v>411</v>
      </c>
      <c r="B31" s="206">
        <v>0</v>
      </c>
      <c r="C31" s="206">
        <v>0</v>
      </c>
      <c r="D31" s="206">
        <f t="shared" si="8"/>
        <v>0</v>
      </c>
      <c r="E31" s="206">
        <v>0</v>
      </c>
      <c r="F31" s="206">
        <v>0</v>
      </c>
      <c r="G31" s="206">
        <f t="shared" si="9"/>
        <v>0</v>
      </c>
    </row>
    <row r="32" spans="1:7" x14ac:dyDescent="0.25">
      <c r="A32" s="76" t="s">
        <v>412</v>
      </c>
      <c r="B32" s="206">
        <v>0</v>
      </c>
      <c r="C32" s="206">
        <v>0</v>
      </c>
      <c r="D32" s="206">
        <f t="shared" si="8"/>
        <v>0</v>
      </c>
      <c r="E32" s="206">
        <v>0</v>
      </c>
      <c r="F32" s="206">
        <v>0</v>
      </c>
      <c r="G32" s="206">
        <f t="shared" si="9"/>
        <v>0</v>
      </c>
    </row>
    <row r="33" spans="1:7" ht="14.45" customHeight="1" x14ac:dyDescent="0.25">
      <c r="A33" s="76" t="s">
        <v>413</v>
      </c>
      <c r="B33" s="206">
        <v>0</v>
      </c>
      <c r="C33" s="206">
        <v>0</v>
      </c>
      <c r="D33" s="206">
        <f t="shared" si="8"/>
        <v>0</v>
      </c>
      <c r="E33" s="206">
        <v>0</v>
      </c>
      <c r="F33" s="206">
        <v>0</v>
      </c>
      <c r="G33" s="206">
        <f t="shared" si="9"/>
        <v>0</v>
      </c>
    </row>
    <row r="34" spans="1:7" ht="14.45" customHeight="1" x14ac:dyDescent="0.25">
      <c r="A34" s="76" t="s">
        <v>414</v>
      </c>
      <c r="B34" s="207">
        <v>0</v>
      </c>
      <c r="C34" s="207">
        <v>1993465.37</v>
      </c>
      <c r="D34" s="206">
        <f t="shared" si="8"/>
        <v>1993465.37</v>
      </c>
      <c r="E34" s="207">
        <v>1543874.96</v>
      </c>
      <c r="F34" s="207">
        <v>1543408.25</v>
      </c>
      <c r="G34" s="206">
        <f t="shared" si="9"/>
        <v>449590.41000000015</v>
      </c>
    </row>
    <row r="35" spans="1:7" ht="14.45" customHeight="1" x14ac:dyDescent="0.25">
      <c r="A35" s="76" t="s">
        <v>415</v>
      </c>
      <c r="B35" s="207">
        <v>4148258.46</v>
      </c>
      <c r="C35" s="207">
        <v>1238625.43</v>
      </c>
      <c r="D35" s="206">
        <f t="shared" si="8"/>
        <v>5386883.8899999997</v>
      </c>
      <c r="E35" s="207">
        <v>4900706.8899999997</v>
      </c>
      <c r="F35" s="207">
        <v>4897354.8099999996</v>
      </c>
      <c r="G35" s="206">
        <f t="shared" si="9"/>
        <v>486177</v>
      </c>
    </row>
    <row r="36" spans="1:7" ht="14.45" customHeight="1" x14ac:dyDescent="0.25">
      <c r="A36" s="76" t="s">
        <v>416</v>
      </c>
      <c r="B36" s="206">
        <v>0</v>
      </c>
      <c r="C36" s="206">
        <v>0</v>
      </c>
      <c r="D36" s="206">
        <f t="shared" si="8"/>
        <v>0</v>
      </c>
      <c r="E36" s="206">
        <v>0</v>
      </c>
      <c r="F36" s="206">
        <v>0</v>
      </c>
      <c r="G36" s="206">
        <f t="shared" si="9"/>
        <v>0</v>
      </c>
    </row>
    <row r="37" spans="1:7" ht="14.45" customHeight="1" x14ac:dyDescent="0.25">
      <c r="A37" s="58" t="s">
        <v>417</v>
      </c>
      <c r="B37" s="206">
        <f>SUM(B38:B41)</f>
        <v>0</v>
      </c>
      <c r="C37" s="206">
        <f t="shared" ref="C37:G37" si="10">SUM(C38:C41)</f>
        <v>0</v>
      </c>
      <c r="D37" s="206">
        <f t="shared" si="10"/>
        <v>0</v>
      </c>
      <c r="E37" s="206">
        <f t="shared" si="10"/>
        <v>0</v>
      </c>
      <c r="F37" s="206">
        <f t="shared" si="10"/>
        <v>0</v>
      </c>
      <c r="G37" s="206">
        <f t="shared" si="10"/>
        <v>0</v>
      </c>
    </row>
    <row r="38" spans="1:7" x14ac:dyDescent="0.25">
      <c r="A38" s="79" t="s">
        <v>418</v>
      </c>
      <c r="B38" s="206">
        <v>0</v>
      </c>
      <c r="C38" s="206">
        <v>0</v>
      </c>
      <c r="D38" s="206">
        <f t="shared" ref="D38:D41" si="11">B38+C38</f>
        <v>0</v>
      </c>
      <c r="E38" s="206">
        <v>0</v>
      </c>
      <c r="F38" s="206">
        <v>0</v>
      </c>
      <c r="G38" s="206">
        <f t="shared" ref="G38:G41" si="12">D38-E38</f>
        <v>0</v>
      </c>
    </row>
    <row r="39" spans="1:7" ht="30" x14ac:dyDescent="0.25">
      <c r="A39" s="79" t="s">
        <v>419</v>
      </c>
      <c r="B39" s="206">
        <v>0</v>
      </c>
      <c r="C39" s="206">
        <v>0</v>
      </c>
      <c r="D39" s="206">
        <f t="shared" si="11"/>
        <v>0</v>
      </c>
      <c r="E39" s="206">
        <v>0</v>
      </c>
      <c r="F39" s="206">
        <v>0</v>
      </c>
      <c r="G39" s="206">
        <f t="shared" si="12"/>
        <v>0</v>
      </c>
    </row>
    <row r="40" spans="1:7" x14ac:dyDescent="0.25">
      <c r="A40" s="79" t="s">
        <v>420</v>
      </c>
      <c r="B40" s="206">
        <v>0</v>
      </c>
      <c r="C40" s="206">
        <v>0</v>
      </c>
      <c r="D40" s="206">
        <f t="shared" si="11"/>
        <v>0</v>
      </c>
      <c r="E40" s="206">
        <v>0</v>
      </c>
      <c r="F40" s="206">
        <v>0</v>
      </c>
      <c r="G40" s="206">
        <f t="shared" si="12"/>
        <v>0</v>
      </c>
    </row>
    <row r="41" spans="1:7" x14ac:dyDescent="0.25">
      <c r="A41" s="79" t="s">
        <v>421</v>
      </c>
      <c r="B41" s="206">
        <v>0</v>
      </c>
      <c r="C41" s="206">
        <v>0</v>
      </c>
      <c r="D41" s="206">
        <f t="shared" si="11"/>
        <v>0</v>
      </c>
      <c r="E41" s="206">
        <v>0</v>
      </c>
      <c r="F41" s="206">
        <v>0</v>
      </c>
      <c r="G41" s="206">
        <f t="shared" si="12"/>
        <v>0</v>
      </c>
    </row>
    <row r="42" spans="1:7" x14ac:dyDescent="0.25">
      <c r="A42" s="79"/>
      <c r="B42" s="206"/>
      <c r="C42" s="206"/>
      <c r="D42" s="206"/>
      <c r="E42" s="206"/>
      <c r="F42" s="206"/>
      <c r="G42" s="206"/>
    </row>
    <row r="43" spans="1:7" x14ac:dyDescent="0.25">
      <c r="A43" s="3" t="s">
        <v>422</v>
      </c>
      <c r="B43" s="208">
        <f>B44+B53+B61+B71</f>
        <v>68529568</v>
      </c>
      <c r="C43" s="208">
        <f t="shared" ref="C43:G43" si="13">C44+C53+C61+C71</f>
        <v>4138277.26</v>
      </c>
      <c r="D43" s="208">
        <f t="shared" si="13"/>
        <v>72667845.25999999</v>
      </c>
      <c r="E43" s="208">
        <f t="shared" si="13"/>
        <v>72663311.829999998</v>
      </c>
      <c r="F43" s="208">
        <f t="shared" si="13"/>
        <v>71808661.829999998</v>
      </c>
      <c r="G43" s="208">
        <f t="shared" si="13"/>
        <v>4533.4299999959767</v>
      </c>
    </row>
    <row r="44" spans="1:7" x14ac:dyDescent="0.25">
      <c r="A44" s="57" t="s">
        <v>390</v>
      </c>
      <c r="B44" s="206">
        <f>SUM(B45:B52)</f>
        <v>36109560.710000001</v>
      </c>
      <c r="C44" s="206">
        <f t="shared" ref="C44:G44" si="14">SUM(C45:C52)</f>
        <v>-3989421.92</v>
      </c>
      <c r="D44" s="206">
        <f t="shared" si="14"/>
        <v>32120138.789999999</v>
      </c>
      <c r="E44" s="206">
        <f t="shared" si="14"/>
        <v>32120105.66</v>
      </c>
      <c r="F44" s="206">
        <f t="shared" si="14"/>
        <v>31286505.66</v>
      </c>
      <c r="G44" s="206">
        <f t="shared" si="14"/>
        <v>33.129999998956919</v>
      </c>
    </row>
    <row r="45" spans="1:7" x14ac:dyDescent="0.25">
      <c r="A45" s="79" t="s">
        <v>391</v>
      </c>
      <c r="B45" s="206">
        <v>0</v>
      </c>
      <c r="C45" s="206">
        <v>0</v>
      </c>
      <c r="D45" s="206">
        <f t="shared" ref="D45:D52" si="15">B45+C45</f>
        <v>0</v>
      </c>
      <c r="E45" s="206">
        <v>0</v>
      </c>
      <c r="F45" s="206">
        <v>0</v>
      </c>
      <c r="G45" s="206">
        <f t="shared" ref="G45:G52" si="16">D45-E45</f>
        <v>0</v>
      </c>
    </row>
    <row r="46" spans="1:7" x14ac:dyDescent="0.25">
      <c r="A46" s="79" t="s">
        <v>392</v>
      </c>
      <c r="B46" s="206">
        <v>0</v>
      </c>
      <c r="C46" s="206">
        <v>0</v>
      </c>
      <c r="D46" s="206">
        <f t="shared" si="15"/>
        <v>0</v>
      </c>
      <c r="E46" s="206">
        <v>0</v>
      </c>
      <c r="F46" s="206">
        <v>0</v>
      </c>
      <c r="G46" s="206">
        <f t="shared" si="16"/>
        <v>0</v>
      </c>
    </row>
    <row r="47" spans="1:7" x14ac:dyDescent="0.25">
      <c r="A47" s="79" t="s">
        <v>393</v>
      </c>
      <c r="B47" s="206">
        <v>0</v>
      </c>
      <c r="C47" s="206">
        <v>0</v>
      </c>
      <c r="D47" s="206">
        <f t="shared" si="15"/>
        <v>0</v>
      </c>
      <c r="E47" s="206">
        <v>0</v>
      </c>
      <c r="F47" s="206">
        <v>0</v>
      </c>
      <c r="G47" s="206">
        <f t="shared" si="16"/>
        <v>0</v>
      </c>
    </row>
    <row r="48" spans="1:7" x14ac:dyDescent="0.25">
      <c r="A48" s="79" t="s">
        <v>394</v>
      </c>
      <c r="B48" s="206">
        <v>0</v>
      </c>
      <c r="C48" s="206">
        <v>0</v>
      </c>
      <c r="D48" s="206">
        <f t="shared" si="15"/>
        <v>0</v>
      </c>
      <c r="E48" s="206">
        <v>0</v>
      </c>
      <c r="F48" s="206">
        <v>0</v>
      </c>
      <c r="G48" s="206">
        <f t="shared" si="16"/>
        <v>0</v>
      </c>
    </row>
    <row r="49" spans="1:7" x14ac:dyDescent="0.25">
      <c r="A49" s="79" t="s">
        <v>395</v>
      </c>
      <c r="B49" s="206">
        <v>0</v>
      </c>
      <c r="C49" s="206">
        <v>0</v>
      </c>
      <c r="D49" s="206">
        <f t="shared" si="15"/>
        <v>0</v>
      </c>
      <c r="E49" s="206">
        <v>0</v>
      </c>
      <c r="F49" s="206">
        <v>0</v>
      </c>
      <c r="G49" s="206">
        <f t="shared" si="16"/>
        <v>0</v>
      </c>
    </row>
    <row r="50" spans="1:7" x14ac:dyDescent="0.25">
      <c r="A50" s="79" t="s">
        <v>396</v>
      </c>
      <c r="B50" s="206">
        <v>0</v>
      </c>
      <c r="C50" s="206">
        <v>0</v>
      </c>
      <c r="D50" s="206">
        <f t="shared" si="15"/>
        <v>0</v>
      </c>
      <c r="E50" s="206">
        <v>0</v>
      </c>
      <c r="F50" s="206">
        <v>0</v>
      </c>
      <c r="G50" s="206">
        <f t="shared" si="16"/>
        <v>0</v>
      </c>
    </row>
    <row r="51" spans="1:7" x14ac:dyDescent="0.25">
      <c r="A51" s="79" t="s">
        <v>397</v>
      </c>
      <c r="B51" s="207">
        <v>36109560.710000001</v>
      </c>
      <c r="C51" s="207">
        <v>-3989421.92</v>
      </c>
      <c r="D51" s="206">
        <f t="shared" si="15"/>
        <v>32120138.789999999</v>
      </c>
      <c r="E51" s="207">
        <v>32120105.66</v>
      </c>
      <c r="F51" s="207">
        <v>31286505.66</v>
      </c>
      <c r="G51" s="206">
        <f t="shared" si="16"/>
        <v>33.129999998956919</v>
      </c>
    </row>
    <row r="52" spans="1:7" x14ac:dyDescent="0.25">
      <c r="A52" s="79" t="s">
        <v>398</v>
      </c>
      <c r="B52" s="206">
        <v>0</v>
      </c>
      <c r="C52" s="206">
        <v>0</v>
      </c>
      <c r="D52" s="206">
        <f t="shared" si="15"/>
        <v>0</v>
      </c>
      <c r="E52" s="206">
        <v>0</v>
      </c>
      <c r="F52" s="206">
        <v>0</v>
      </c>
      <c r="G52" s="206">
        <f t="shared" si="16"/>
        <v>0</v>
      </c>
    </row>
    <row r="53" spans="1:7" x14ac:dyDescent="0.25">
      <c r="A53" s="57" t="s">
        <v>399</v>
      </c>
      <c r="B53" s="206">
        <f>SUM(B54:B60)</f>
        <v>32420007.289999999</v>
      </c>
      <c r="C53" s="206">
        <f t="shared" ref="C53:G53" si="17">SUM(C54:C60)</f>
        <v>8127699.1799999997</v>
      </c>
      <c r="D53" s="206">
        <f t="shared" si="17"/>
        <v>40547706.469999999</v>
      </c>
      <c r="E53" s="206">
        <f t="shared" si="17"/>
        <v>40543206.170000002</v>
      </c>
      <c r="F53" s="206">
        <f t="shared" si="17"/>
        <v>40522156.170000002</v>
      </c>
      <c r="G53" s="206">
        <f t="shared" si="17"/>
        <v>4500.2999999970198</v>
      </c>
    </row>
    <row r="54" spans="1:7" x14ac:dyDescent="0.25">
      <c r="A54" s="79" t="s">
        <v>400</v>
      </c>
      <c r="B54" s="206">
        <v>0</v>
      </c>
      <c r="C54" s="206">
        <v>0</v>
      </c>
      <c r="D54" s="206">
        <f t="shared" ref="D54:D60" si="18">B54+C54</f>
        <v>0</v>
      </c>
      <c r="E54" s="206">
        <v>0</v>
      </c>
      <c r="F54" s="206">
        <v>0</v>
      </c>
      <c r="G54" s="206">
        <f t="shared" ref="G54:G60" si="19">D54-E54</f>
        <v>0</v>
      </c>
    </row>
    <row r="55" spans="1:7" x14ac:dyDescent="0.25">
      <c r="A55" s="79" t="s">
        <v>401</v>
      </c>
      <c r="B55" s="207">
        <v>32420007.289999999</v>
      </c>
      <c r="C55" s="207">
        <v>8127699.1799999997</v>
      </c>
      <c r="D55" s="206">
        <f t="shared" si="18"/>
        <v>40547706.469999999</v>
      </c>
      <c r="E55" s="207">
        <v>40543206.170000002</v>
      </c>
      <c r="F55" s="207">
        <v>40522156.170000002</v>
      </c>
      <c r="G55" s="206">
        <f t="shared" si="19"/>
        <v>4500.2999999970198</v>
      </c>
    </row>
    <row r="56" spans="1:7" x14ac:dyDescent="0.25">
      <c r="A56" s="79" t="s">
        <v>402</v>
      </c>
      <c r="B56" s="206">
        <v>0</v>
      </c>
      <c r="C56" s="206">
        <v>0</v>
      </c>
      <c r="D56" s="206">
        <f t="shared" si="18"/>
        <v>0</v>
      </c>
      <c r="E56" s="206">
        <v>0</v>
      </c>
      <c r="F56" s="206">
        <v>0</v>
      </c>
      <c r="G56" s="206">
        <f t="shared" si="19"/>
        <v>0</v>
      </c>
    </row>
    <row r="57" spans="1:7" x14ac:dyDescent="0.25">
      <c r="A57" s="80" t="s">
        <v>403</v>
      </c>
      <c r="B57" s="206">
        <v>0</v>
      </c>
      <c r="C57" s="206">
        <v>0</v>
      </c>
      <c r="D57" s="206">
        <f t="shared" si="18"/>
        <v>0</v>
      </c>
      <c r="E57" s="206">
        <v>0</v>
      </c>
      <c r="F57" s="206">
        <v>0</v>
      </c>
      <c r="G57" s="206">
        <f t="shared" si="19"/>
        <v>0</v>
      </c>
    </row>
    <row r="58" spans="1:7" x14ac:dyDescent="0.25">
      <c r="A58" s="79" t="s">
        <v>404</v>
      </c>
      <c r="B58" s="206">
        <v>0</v>
      </c>
      <c r="C58" s="206">
        <v>0</v>
      </c>
      <c r="D58" s="206">
        <f t="shared" si="18"/>
        <v>0</v>
      </c>
      <c r="E58" s="206">
        <v>0</v>
      </c>
      <c r="F58" s="206">
        <v>0</v>
      </c>
      <c r="G58" s="206">
        <f t="shared" si="19"/>
        <v>0</v>
      </c>
    </row>
    <row r="59" spans="1:7" x14ac:dyDescent="0.25">
      <c r="A59" s="79" t="s">
        <v>405</v>
      </c>
      <c r="B59" s="206">
        <v>0</v>
      </c>
      <c r="C59" s="206">
        <v>0</v>
      </c>
      <c r="D59" s="206">
        <f t="shared" si="18"/>
        <v>0</v>
      </c>
      <c r="E59" s="206">
        <v>0</v>
      </c>
      <c r="F59" s="206">
        <v>0</v>
      </c>
      <c r="G59" s="206">
        <f t="shared" si="19"/>
        <v>0</v>
      </c>
    </row>
    <row r="60" spans="1:7" x14ac:dyDescent="0.25">
      <c r="A60" s="79" t="s">
        <v>406</v>
      </c>
      <c r="B60" s="206">
        <v>0</v>
      </c>
      <c r="C60" s="206">
        <v>0</v>
      </c>
      <c r="D60" s="206">
        <f t="shared" si="18"/>
        <v>0</v>
      </c>
      <c r="E60" s="206">
        <v>0</v>
      </c>
      <c r="F60" s="206">
        <v>0</v>
      </c>
      <c r="G60" s="206">
        <f t="shared" si="19"/>
        <v>0</v>
      </c>
    </row>
    <row r="61" spans="1:7" x14ac:dyDescent="0.25">
      <c r="A61" s="57" t="s">
        <v>407</v>
      </c>
      <c r="B61" s="206">
        <f>SUM(B62:B70)</f>
        <v>0</v>
      </c>
      <c r="C61" s="206">
        <f t="shared" ref="C61:G61" si="20">SUM(C62:C70)</f>
        <v>0</v>
      </c>
      <c r="D61" s="206">
        <f t="shared" si="20"/>
        <v>0</v>
      </c>
      <c r="E61" s="206">
        <f t="shared" si="20"/>
        <v>0</v>
      </c>
      <c r="F61" s="206">
        <f t="shared" si="20"/>
        <v>0</v>
      </c>
      <c r="G61" s="206">
        <f t="shared" si="20"/>
        <v>0</v>
      </c>
    </row>
    <row r="62" spans="1:7" x14ac:dyDescent="0.25">
      <c r="A62" s="79" t="s">
        <v>408</v>
      </c>
      <c r="B62" s="206">
        <v>0</v>
      </c>
      <c r="C62" s="206">
        <v>0</v>
      </c>
      <c r="D62" s="206">
        <f t="shared" ref="D62:D70" si="21">B62+C62</f>
        <v>0</v>
      </c>
      <c r="E62" s="206">
        <v>0</v>
      </c>
      <c r="F62" s="206">
        <v>0</v>
      </c>
      <c r="G62" s="206">
        <f t="shared" ref="G62:G70" si="22">D62-E62</f>
        <v>0</v>
      </c>
    </row>
    <row r="63" spans="1:7" x14ac:dyDescent="0.25">
      <c r="A63" s="79" t="s">
        <v>409</v>
      </c>
      <c r="B63" s="206">
        <v>0</v>
      </c>
      <c r="C63" s="206">
        <v>0</v>
      </c>
      <c r="D63" s="206">
        <f t="shared" si="21"/>
        <v>0</v>
      </c>
      <c r="E63" s="206">
        <v>0</v>
      </c>
      <c r="F63" s="206">
        <v>0</v>
      </c>
      <c r="G63" s="206">
        <f t="shared" si="22"/>
        <v>0</v>
      </c>
    </row>
    <row r="64" spans="1:7" x14ac:dyDescent="0.25">
      <c r="A64" s="79" t="s">
        <v>410</v>
      </c>
      <c r="B64" s="206">
        <v>0</v>
      </c>
      <c r="C64" s="206">
        <v>0</v>
      </c>
      <c r="D64" s="206">
        <f t="shared" si="21"/>
        <v>0</v>
      </c>
      <c r="E64" s="206">
        <v>0</v>
      </c>
      <c r="F64" s="206">
        <v>0</v>
      </c>
      <c r="G64" s="206">
        <f t="shared" si="22"/>
        <v>0</v>
      </c>
    </row>
    <row r="65" spans="1:7" x14ac:dyDescent="0.25">
      <c r="A65" s="79" t="s">
        <v>411</v>
      </c>
      <c r="B65" s="206">
        <v>0</v>
      </c>
      <c r="C65" s="206">
        <v>0</v>
      </c>
      <c r="D65" s="206">
        <f t="shared" si="21"/>
        <v>0</v>
      </c>
      <c r="E65" s="206">
        <v>0</v>
      </c>
      <c r="F65" s="206">
        <v>0</v>
      </c>
      <c r="G65" s="206">
        <f t="shared" si="22"/>
        <v>0</v>
      </c>
    </row>
    <row r="66" spans="1:7" x14ac:dyDescent="0.25">
      <c r="A66" s="79" t="s">
        <v>412</v>
      </c>
      <c r="B66" s="206">
        <v>0</v>
      </c>
      <c r="C66" s="206">
        <v>0</v>
      </c>
      <c r="D66" s="206">
        <f t="shared" si="21"/>
        <v>0</v>
      </c>
      <c r="E66" s="206">
        <v>0</v>
      </c>
      <c r="F66" s="206">
        <v>0</v>
      </c>
      <c r="G66" s="206">
        <f t="shared" si="22"/>
        <v>0</v>
      </c>
    </row>
    <row r="67" spans="1:7" x14ac:dyDescent="0.25">
      <c r="A67" s="79" t="s">
        <v>413</v>
      </c>
      <c r="B67" s="206">
        <v>0</v>
      </c>
      <c r="C67" s="206">
        <v>0</v>
      </c>
      <c r="D67" s="206">
        <f t="shared" si="21"/>
        <v>0</v>
      </c>
      <c r="E67" s="206">
        <v>0</v>
      </c>
      <c r="F67" s="206">
        <v>0</v>
      </c>
      <c r="G67" s="206">
        <f t="shared" si="22"/>
        <v>0</v>
      </c>
    </row>
    <row r="68" spans="1:7" x14ac:dyDescent="0.25">
      <c r="A68" s="79" t="s">
        <v>414</v>
      </c>
      <c r="B68" s="206">
        <v>0</v>
      </c>
      <c r="C68" s="206">
        <v>0</v>
      </c>
      <c r="D68" s="206">
        <f t="shared" si="21"/>
        <v>0</v>
      </c>
      <c r="E68" s="206">
        <v>0</v>
      </c>
      <c r="F68" s="206">
        <v>0</v>
      </c>
      <c r="G68" s="206">
        <f t="shared" si="22"/>
        <v>0</v>
      </c>
    </row>
    <row r="69" spans="1:7" x14ac:dyDescent="0.25">
      <c r="A69" s="79" t="s">
        <v>415</v>
      </c>
      <c r="B69" s="206">
        <v>0</v>
      </c>
      <c r="C69" s="206">
        <v>0</v>
      </c>
      <c r="D69" s="206">
        <f t="shared" si="21"/>
        <v>0</v>
      </c>
      <c r="E69" s="206">
        <v>0</v>
      </c>
      <c r="F69" s="206">
        <v>0</v>
      </c>
      <c r="G69" s="206">
        <f t="shared" si="22"/>
        <v>0</v>
      </c>
    </row>
    <row r="70" spans="1:7" x14ac:dyDescent="0.25">
      <c r="A70" s="79" t="s">
        <v>416</v>
      </c>
      <c r="B70" s="206">
        <v>0</v>
      </c>
      <c r="C70" s="206">
        <v>0</v>
      </c>
      <c r="D70" s="206">
        <f t="shared" si="21"/>
        <v>0</v>
      </c>
      <c r="E70" s="206">
        <v>0</v>
      </c>
      <c r="F70" s="206">
        <v>0</v>
      </c>
      <c r="G70" s="206">
        <f t="shared" si="22"/>
        <v>0</v>
      </c>
    </row>
    <row r="71" spans="1:7" x14ac:dyDescent="0.25">
      <c r="A71" s="58" t="s">
        <v>417</v>
      </c>
      <c r="B71" s="209">
        <f>SUM(B72:B75)</f>
        <v>0</v>
      </c>
      <c r="C71" s="209">
        <f t="shared" ref="C71:G71" si="23">SUM(C72:C75)</f>
        <v>0</v>
      </c>
      <c r="D71" s="209">
        <f t="shared" si="23"/>
        <v>0</v>
      </c>
      <c r="E71" s="209">
        <f t="shared" si="23"/>
        <v>0</v>
      </c>
      <c r="F71" s="209">
        <f t="shared" si="23"/>
        <v>0</v>
      </c>
      <c r="G71" s="209">
        <f t="shared" si="23"/>
        <v>0</v>
      </c>
    </row>
    <row r="72" spans="1:7" x14ac:dyDescent="0.25">
      <c r="A72" s="79" t="s">
        <v>418</v>
      </c>
      <c r="B72" s="206">
        <v>0</v>
      </c>
      <c r="C72" s="206">
        <v>0</v>
      </c>
      <c r="D72" s="206">
        <f t="shared" ref="D72:D75" si="24">B72+C72</f>
        <v>0</v>
      </c>
      <c r="E72" s="206">
        <v>0</v>
      </c>
      <c r="F72" s="206">
        <v>0</v>
      </c>
      <c r="G72" s="206">
        <f t="shared" ref="G72:G75" si="25">D72-E72</f>
        <v>0</v>
      </c>
    </row>
    <row r="73" spans="1:7" ht="30" x14ac:dyDescent="0.25">
      <c r="A73" s="79" t="s">
        <v>419</v>
      </c>
      <c r="B73" s="206">
        <v>0</v>
      </c>
      <c r="C73" s="206">
        <v>0</v>
      </c>
      <c r="D73" s="206">
        <f t="shared" si="24"/>
        <v>0</v>
      </c>
      <c r="E73" s="206">
        <v>0</v>
      </c>
      <c r="F73" s="206">
        <v>0</v>
      </c>
      <c r="G73" s="206">
        <f t="shared" si="25"/>
        <v>0</v>
      </c>
    </row>
    <row r="74" spans="1:7" x14ac:dyDescent="0.25">
      <c r="A74" s="79" t="s">
        <v>420</v>
      </c>
      <c r="B74" s="206">
        <v>0</v>
      </c>
      <c r="C74" s="206">
        <v>0</v>
      </c>
      <c r="D74" s="206">
        <f t="shared" si="24"/>
        <v>0</v>
      </c>
      <c r="E74" s="206">
        <v>0</v>
      </c>
      <c r="F74" s="206">
        <v>0</v>
      </c>
      <c r="G74" s="206">
        <f t="shared" si="25"/>
        <v>0</v>
      </c>
    </row>
    <row r="75" spans="1:7" x14ac:dyDescent="0.25">
      <c r="A75" s="79" t="s">
        <v>421</v>
      </c>
      <c r="B75" s="206">
        <v>0</v>
      </c>
      <c r="C75" s="206">
        <v>0</v>
      </c>
      <c r="D75" s="206">
        <f t="shared" si="24"/>
        <v>0</v>
      </c>
      <c r="E75" s="206">
        <v>0</v>
      </c>
      <c r="F75" s="206">
        <v>0</v>
      </c>
      <c r="G75" s="206">
        <f t="shared" si="25"/>
        <v>0</v>
      </c>
    </row>
    <row r="76" spans="1:7" x14ac:dyDescent="0.25">
      <c r="A76" s="44"/>
      <c r="B76" s="210"/>
      <c r="C76" s="210"/>
      <c r="D76" s="210"/>
      <c r="E76" s="210"/>
      <c r="F76" s="210"/>
      <c r="G76" s="210"/>
    </row>
    <row r="77" spans="1:7" x14ac:dyDescent="0.25">
      <c r="A77" s="3" t="s">
        <v>379</v>
      </c>
      <c r="B77" s="208">
        <f>B9+B43</f>
        <v>298407297.07000005</v>
      </c>
      <c r="C77" s="208">
        <f t="shared" ref="C77:G77" si="26">C9+C43</f>
        <v>105959917.23</v>
      </c>
      <c r="D77" s="208">
        <f t="shared" si="26"/>
        <v>404367214.29999995</v>
      </c>
      <c r="E77" s="208">
        <f t="shared" si="26"/>
        <v>372518876.66000003</v>
      </c>
      <c r="F77" s="208">
        <f t="shared" si="26"/>
        <v>370731956.49000001</v>
      </c>
      <c r="G77" s="208">
        <f t="shared" si="26"/>
        <v>31848337.640000001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D25" sqref="D2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5" t="s">
        <v>423</v>
      </c>
      <c r="B1" s="224"/>
      <c r="C1" s="224"/>
      <c r="D1" s="224"/>
      <c r="E1" s="224"/>
      <c r="F1" s="224"/>
      <c r="G1" s="225"/>
    </row>
    <row r="2" spans="1:7" x14ac:dyDescent="0.25">
      <c r="A2" s="106" t="str">
        <f>'Formato 1'!A2</f>
        <v>MUNICIPIO MOROLEON GUANAJUATO</v>
      </c>
      <c r="B2" s="107"/>
      <c r="C2" s="107"/>
      <c r="D2" s="107"/>
      <c r="E2" s="107"/>
      <c r="F2" s="107"/>
      <c r="G2" s="108"/>
    </row>
    <row r="3" spans="1:7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x14ac:dyDescent="0.25">
      <c r="A4" s="109" t="s">
        <v>424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01 de Enero al 31 de Diciembre de 2024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30" t="s">
        <v>425</v>
      </c>
      <c r="B7" s="233" t="s">
        <v>298</v>
      </c>
      <c r="C7" s="233"/>
      <c r="D7" s="233"/>
      <c r="E7" s="233"/>
      <c r="F7" s="233"/>
      <c r="G7" s="233" t="s">
        <v>299</v>
      </c>
    </row>
    <row r="8" spans="1:7" ht="30" x14ac:dyDescent="0.25">
      <c r="A8" s="231"/>
      <c r="B8" s="7" t="s">
        <v>300</v>
      </c>
      <c r="C8" s="32" t="s">
        <v>388</v>
      </c>
      <c r="D8" s="32" t="s">
        <v>231</v>
      </c>
      <c r="E8" s="32" t="s">
        <v>186</v>
      </c>
      <c r="F8" s="32" t="s">
        <v>203</v>
      </c>
      <c r="G8" s="243"/>
    </row>
    <row r="9" spans="1:7" ht="15.75" customHeight="1" x14ac:dyDescent="0.25">
      <c r="A9" s="26" t="s">
        <v>426</v>
      </c>
      <c r="B9" s="211">
        <f>B10+B11+B12+B15+B16+B19</f>
        <v>127040205.63</v>
      </c>
      <c r="C9" s="211">
        <f t="shared" ref="C9:G9" si="0">C10+C11+C12+C15+C16+C19</f>
        <v>20743864.300000001</v>
      </c>
      <c r="D9" s="211">
        <f t="shared" si="0"/>
        <v>147784069.93000001</v>
      </c>
      <c r="E9" s="211">
        <f t="shared" si="0"/>
        <v>138223866.25</v>
      </c>
      <c r="F9" s="211">
        <f t="shared" si="0"/>
        <v>137947429.63</v>
      </c>
      <c r="G9" s="211">
        <f t="shared" si="0"/>
        <v>9560203.6800000072</v>
      </c>
    </row>
    <row r="10" spans="1:7" x14ac:dyDescent="0.25">
      <c r="A10" s="57" t="s">
        <v>427</v>
      </c>
      <c r="B10" s="212">
        <v>127040205.63</v>
      </c>
      <c r="C10" s="212">
        <v>20743864.300000001</v>
      </c>
      <c r="D10" s="213">
        <v>147784069.93000001</v>
      </c>
      <c r="E10" s="212">
        <v>138223866.25</v>
      </c>
      <c r="F10" s="212">
        <v>137947429.63</v>
      </c>
      <c r="G10" s="213">
        <v>9560203.6800000072</v>
      </c>
    </row>
    <row r="11" spans="1:7" ht="15.75" customHeight="1" x14ac:dyDescent="0.25">
      <c r="A11" s="57" t="s">
        <v>428</v>
      </c>
      <c r="B11" s="213">
        <v>0</v>
      </c>
      <c r="C11" s="213">
        <v>0</v>
      </c>
      <c r="D11" s="213">
        <f>B11+C11</f>
        <v>0</v>
      </c>
      <c r="E11" s="213">
        <v>0</v>
      </c>
      <c r="F11" s="213">
        <v>0</v>
      </c>
      <c r="G11" s="213">
        <f>D11-E11</f>
        <v>0</v>
      </c>
    </row>
    <row r="12" spans="1:7" x14ac:dyDescent="0.25">
      <c r="A12" s="57" t="s">
        <v>429</v>
      </c>
      <c r="B12" s="213">
        <f>B13+B14</f>
        <v>0</v>
      </c>
      <c r="C12" s="213">
        <f t="shared" ref="C12:G12" si="1">C13+C14</f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</row>
    <row r="13" spans="1:7" x14ac:dyDescent="0.25">
      <c r="A13" s="76" t="s">
        <v>430</v>
      </c>
      <c r="B13" s="213">
        <v>0</v>
      </c>
      <c r="C13" s="213">
        <v>0</v>
      </c>
      <c r="D13" s="213">
        <f>B13+C13</f>
        <v>0</v>
      </c>
      <c r="E13" s="213">
        <v>0</v>
      </c>
      <c r="F13" s="213">
        <v>0</v>
      </c>
      <c r="G13" s="213">
        <f>D13-E13</f>
        <v>0</v>
      </c>
    </row>
    <row r="14" spans="1:7" x14ac:dyDescent="0.25">
      <c r="A14" s="76" t="s">
        <v>431</v>
      </c>
      <c r="B14" s="213">
        <v>0</v>
      </c>
      <c r="C14" s="213">
        <v>0</v>
      </c>
      <c r="D14" s="213">
        <f>B14+C14</f>
        <v>0</v>
      </c>
      <c r="E14" s="213">
        <v>0</v>
      </c>
      <c r="F14" s="213">
        <v>0</v>
      </c>
      <c r="G14" s="213">
        <f>D14-E14</f>
        <v>0</v>
      </c>
    </row>
    <row r="15" spans="1:7" x14ac:dyDescent="0.25">
      <c r="A15" s="57" t="s">
        <v>432</v>
      </c>
      <c r="B15" s="213">
        <v>0</v>
      </c>
      <c r="C15" s="213">
        <v>0</v>
      </c>
      <c r="D15" s="213">
        <f>B15+C15</f>
        <v>0</v>
      </c>
      <c r="E15" s="213">
        <v>0</v>
      </c>
      <c r="F15" s="213">
        <v>0</v>
      </c>
      <c r="G15" s="213">
        <f>D15-E15</f>
        <v>0</v>
      </c>
    </row>
    <row r="16" spans="1:7" ht="30" x14ac:dyDescent="0.25">
      <c r="A16" s="58" t="s">
        <v>433</v>
      </c>
      <c r="B16" s="213">
        <f>B17+B18</f>
        <v>0</v>
      </c>
      <c r="C16" s="213">
        <f t="shared" ref="C16:G16" si="2">C17+C18</f>
        <v>0</v>
      </c>
      <c r="D16" s="213">
        <f t="shared" si="2"/>
        <v>0</v>
      </c>
      <c r="E16" s="213">
        <f t="shared" si="2"/>
        <v>0</v>
      </c>
      <c r="F16" s="213">
        <f t="shared" si="2"/>
        <v>0</v>
      </c>
      <c r="G16" s="213">
        <f t="shared" si="2"/>
        <v>0</v>
      </c>
    </row>
    <row r="17" spans="1:7" x14ac:dyDescent="0.25">
      <c r="A17" s="76" t="s">
        <v>434</v>
      </c>
      <c r="B17" s="213">
        <v>0</v>
      </c>
      <c r="C17" s="213">
        <v>0</v>
      </c>
      <c r="D17" s="213">
        <f>B17+C17</f>
        <v>0</v>
      </c>
      <c r="E17" s="213">
        <v>0</v>
      </c>
      <c r="F17" s="213">
        <v>0</v>
      </c>
      <c r="G17" s="213">
        <f>D17-E17</f>
        <v>0</v>
      </c>
    </row>
    <row r="18" spans="1:7" x14ac:dyDescent="0.25">
      <c r="A18" s="76" t="s">
        <v>435</v>
      </c>
      <c r="B18" s="213">
        <v>0</v>
      </c>
      <c r="C18" s="213">
        <v>0</v>
      </c>
      <c r="D18" s="213">
        <f>B18+C18</f>
        <v>0</v>
      </c>
      <c r="E18" s="213">
        <v>0</v>
      </c>
      <c r="F18" s="213">
        <v>0</v>
      </c>
      <c r="G18" s="213">
        <f>D18-E18</f>
        <v>0</v>
      </c>
    </row>
    <row r="19" spans="1:7" x14ac:dyDescent="0.25">
      <c r="A19" s="57" t="s">
        <v>436</v>
      </c>
      <c r="B19" s="213">
        <v>0</v>
      </c>
      <c r="C19" s="213">
        <v>0</v>
      </c>
      <c r="D19" s="213">
        <f>B19+C19</f>
        <v>0</v>
      </c>
      <c r="E19" s="213">
        <v>0</v>
      </c>
      <c r="F19" s="213">
        <v>0</v>
      </c>
      <c r="G19" s="213">
        <f>D19-E19</f>
        <v>0</v>
      </c>
    </row>
    <row r="20" spans="1:7" x14ac:dyDescent="0.25">
      <c r="A20" s="44"/>
      <c r="B20" s="214"/>
      <c r="C20" s="214"/>
      <c r="D20" s="214"/>
      <c r="E20" s="214"/>
      <c r="F20" s="214"/>
      <c r="G20" s="214"/>
    </row>
    <row r="21" spans="1:7" x14ac:dyDescent="0.25">
      <c r="A21" s="33" t="s">
        <v>437</v>
      </c>
      <c r="B21" s="211">
        <f>B22+B23+B24+B27+B28+B31</f>
        <v>26868560.710000001</v>
      </c>
      <c r="C21" s="211">
        <f t="shared" ref="C21:G21" si="3">C22+C23+C24+C27+C28+C31</f>
        <v>-18099898.710000001</v>
      </c>
      <c r="D21" s="211">
        <f t="shared" si="3"/>
        <v>8768662</v>
      </c>
      <c r="E21" s="211">
        <f t="shared" si="3"/>
        <v>8768662</v>
      </c>
      <c r="F21" s="211">
        <f t="shared" si="3"/>
        <v>8768662</v>
      </c>
      <c r="G21" s="211">
        <f t="shared" si="3"/>
        <v>0</v>
      </c>
    </row>
    <row r="22" spans="1:7" x14ac:dyDescent="0.25">
      <c r="A22" s="57" t="s">
        <v>427</v>
      </c>
      <c r="B22" s="212">
        <v>26868560.710000001</v>
      </c>
      <c r="C22" s="212">
        <v>-18099898.710000001</v>
      </c>
      <c r="D22" s="213">
        <v>8768662</v>
      </c>
      <c r="E22" s="212">
        <v>8768662</v>
      </c>
      <c r="F22" s="212">
        <v>8768662</v>
      </c>
      <c r="G22" s="213">
        <v>0</v>
      </c>
    </row>
    <row r="23" spans="1:7" x14ac:dyDescent="0.25">
      <c r="A23" s="57" t="s">
        <v>428</v>
      </c>
      <c r="B23" s="213">
        <v>0</v>
      </c>
      <c r="C23" s="213">
        <v>0</v>
      </c>
      <c r="D23" s="213">
        <f>B23+C23</f>
        <v>0</v>
      </c>
      <c r="E23" s="213">
        <v>0</v>
      </c>
      <c r="F23" s="213">
        <v>0</v>
      </c>
      <c r="G23" s="213">
        <f>D23-E23</f>
        <v>0</v>
      </c>
    </row>
    <row r="24" spans="1:7" x14ac:dyDescent="0.25">
      <c r="A24" s="57" t="s">
        <v>429</v>
      </c>
      <c r="B24" s="213">
        <f>B25+B26</f>
        <v>0</v>
      </c>
      <c r="C24" s="213">
        <f>C25+C26</f>
        <v>0</v>
      </c>
      <c r="D24" s="213">
        <f>D25+D26</f>
        <v>0</v>
      </c>
      <c r="E24" s="213">
        <f t="shared" ref="E24:G24" si="4">E25+E26</f>
        <v>0</v>
      </c>
      <c r="F24" s="213">
        <f t="shared" si="4"/>
        <v>0</v>
      </c>
      <c r="G24" s="213">
        <f t="shared" si="4"/>
        <v>0</v>
      </c>
    </row>
    <row r="25" spans="1:7" x14ac:dyDescent="0.25">
      <c r="A25" s="76" t="s">
        <v>430</v>
      </c>
      <c r="B25" s="213">
        <v>0</v>
      </c>
      <c r="C25" s="213">
        <v>0</v>
      </c>
      <c r="D25" s="213">
        <f>B25+C25</f>
        <v>0</v>
      </c>
      <c r="E25" s="213">
        <v>0</v>
      </c>
      <c r="F25" s="213">
        <v>0</v>
      </c>
      <c r="G25" s="213">
        <f>D25-E25</f>
        <v>0</v>
      </c>
    </row>
    <row r="26" spans="1:7" x14ac:dyDescent="0.25">
      <c r="A26" s="76" t="s">
        <v>431</v>
      </c>
      <c r="B26" s="213">
        <v>0</v>
      </c>
      <c r="C26" s="213">
        <v>0</v>
      </c>
      <c r="D26" s="213">
        <f>B26+C26</f>
        <v>0</v>
      </c>
      <c r="E26" s="213">
        <v>0</v>
      </c>
      <c r="F26" s="213">
        <v>0</v>
      </c>
      <c r="G26" s="213">
        <f>D26-E26</f>
        <v>0</v>
      </c>
    </row>
    <row r="27" spans="1:7" x14ac:dyDescent="0.25">
      <c r="A27" s="57" t="s">
        <v>432</v>
      </c>
      <c r="B27" s="213">
        <v>0</v>
      </c>
      <c r="C27" s="213">
        <v>0</v>
      </c>
      <c r="D27" s="213">
        <f>B27+C27</f>
        <v>0</v>
      </c>
      <c r="E27" s="213">
        <v>0</v>
      </c>
      <c r="F27" s="213">
        <v>0</v>
      </c>
      <c r="G27" s="213">
        <f>D27-E27</f>
        <v>0</v>
      </c>
    </row>
    <row r="28" spans="1:7" ht="30" x14ac:dyDescent="0.25">
      <c r="A28" s="58" t="s">
        <v>433</v>
      </c>
      <c r="B28" s="213">
        <f>B29+B30</f>
        <v>0</v>
      </c>
      <c r="C28" s="213">
        <f t="shared" ref="C28:G28" si="5">C29+C30</f>
        <v>0</v>
      </c>
      <c r="D28" s="213">
        <f t="shared" si="5"/>
        <v>0</v>
      </c>
      <c r="E28" s="213">
        <f t="shared" si="5"/>
        <v>0</v>
      </c>
      <c r="F28" s="213">
        <f t="shared" si="5"/>
        <v>0</v>
      </c>
      <c r="G28" s="213">
        <f t="shared" si="5"/>
        <v>0</v>
      </c>
    </row>
    <row r="29" spans="1:7" x14ac:dyDescent="0.25">
      <c r="A29" s="76" t="s">
        <v>434</v>
      </c>
      <c r="B29" s="213">
        <v>0</v>
      </c>
      <c r="C29" s="213">
        <v>0</v>
      </c>
      <c r="D29" s="213">
        <f>B29+C29</f>
        <v>0</v>
      </c>
      <c r="E29" s="213">
        <v>0</v>
      </c>
      <c r="F29" s="213">
        <v>0</v>
      </c>
      <c r="G29" s="213">
        <f>D29-E29</f>
        <v>0</v>
      </c>
    </row>
    <row r="30" spans="1:7" x14ac:dyDescent="0.25">
      <c r="A30" s="76" t="s">
        <v>435</v>
      </c>
      <c r="B30" s="213">
        <v>0</v>
      </c>
      <c r="C30" s="213">
        <v>0</v>
      </c>
      <c r="D30" s="213">
        <f>B30+C30</f>
        <v>0</v>
      </c>
      <c r="E30" s="213">
        <v>0</v>
      </c>
      <c r="F30" s="213">
        <v>0</v>
      </c>
      <c r="G30" s="213">
        <f>D30-E30</f>
        <v>0</v>
      </c>
    </row>
    <row r="31" spans="1:7" x14ac:dyDescent="0.25">
      <c r="A31" s="57" t="s">
        <v>436</v>
      </c>
      <c r="B31" s="213">
        <v>0</v>
      </c>
      <c r="C31" s="213">
        <v>0</v>
      </c>
      <c r="D31" s="213">
        <f>B31+C31</f>
        <v>0</v>
      </c>
      <c r="E31" s="213">
        <v>0</v>
      </c>
      <c r="F31" s="213">
        <v>0</v>
      </c>
      <c r="G31" s="213">
        <f>D31-E31</f>
        <v>0</v>
      </c>
    </row>
    <row r="32" spans="1:7" x14ac:dyDescent="0.25">
      <c r="A32" s="44"/>
      <c r="B32" s="214"/>
      <c r="C32" s="214"/>
      <c r="D32" s="214"/>
      <c r="E32" s="214"/>
      <c r="F32" s="214"/>
      <c r="G32" s="214"/>
    </row>
    <row r="33" spans="1:7" ht="14.45" customHeight="1" x14ac:dyDescent="0.25">
      <c r="A33" s="3" t="s">
        <v>438</v>
      </c>
      <c r="B33" s="211">
        <f>B9+B21</f>
        <v>153908766.34</v>
      </c>
      <c r="C33" s="211">
        <f t="shared" ref="C33:G33" si="6">C9+C21</f>
        <v>2643965.59</v>
      </c>
      <c r="D33" s="211">
        <f t="shared" si="6"/>
        <v>156552731.93000001</v>
      </c>
      <c r="E33" s="211">
        <f t="shared" si="6"/>
        <v>146992528.25</v>
      </c>
      <c r="F33" s="211">
        <f t="shared" si="6"/>
        <v>146716091.63</v>
      </c>
      <c r="G33" s="211">
        <f t="shared" si="6"/>
        <v>9560203.6800000072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Robe sandoval</cp:lastModifiedBy>
  <cp:revision/>
  <cp:lastPrinted>2024-03-20T14:35:03Z</cp:lastPrinted>
  <dcterms:created xsi:type="dcterms:W3CDTF">2023-03-16T22:14:51Z</dcterms:created>
  <dcterms:modified xsi:type="dcterms:W3CDTF">2025-01-24T21:18:25Z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