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BC89B003-98A6-47DF-A759-6AEF8A65ACF7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<sst xmlns="http://schemas.openxmlformats.org/spreadsheetml/2006/main" count="891" uniqueCount="607">
  <si>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</si>
  <si>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</si>
  <si>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</si>
  <si>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</si>
  <si>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</si>
  <si>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</si>
  <si>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</si>
  <si>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</si>
  <si>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</si>
  <si>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</si>
  <si>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</si>
  <si>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</si>
  <si>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</si>
  <si>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</si>
  <si>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</si>
  <si>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</si>
  <si>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</si>
  <si>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</si>
  <si>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</si>
  <si>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</si>
  <si>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</si>
  <si>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</si>
  <si>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</si>
  <si>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</si>
  <si>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</si>
  <si>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</si>
  <si>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</si>
  <si>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</si>
  <si>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</si>
  <si>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</si>
  <si>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</si>
  <si>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</si>
  <si>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</si>
  <si>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</si>
  <si>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</si>
  <si>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</si>
  <si>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</si>
  <si>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</si>
  <si>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</si>
  <si>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</si>
  <si>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</si>
  <si>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</si>
  <si>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</si>
  <si>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</si>
  <si>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</si>
  <si>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</si>
  <si>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</si>
  <si>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</si>
  <si>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</si>
  <si>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</si>
  <si>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</si>
  <si>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</si>
  <si>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</si>
  <si>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</si>
  <si>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</si>
  <si>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</si>
  <si>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</si>
  <si>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</si>
  <si>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</si>
  <si>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</si>
  <si>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</si>
  <si>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</si>
  <si>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</si>
  <si>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</si>
  <si>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</si>
  <si>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</si>
  <si>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</si>
  <si>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</si>
  <si>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</si>
  <si>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</si>
  <si>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</si>
  <si>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</si>
  <si>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</si>
  <si>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</si>
  <si>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</si>
  <si>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</si>
  <si>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</si>
  <si>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</si>
  <si>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</si>
  <si>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</si>
  <si>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</si>
  <si>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</si>
  <si>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</si>
  <si>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</si>
  <si>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</si>
  <si>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</si>
  <si>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</si>
  <si>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</si>
  <si>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</si>
  <si>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</si>
  <si>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</si>
  <si>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</si>
  <si>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</si>
  <si>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</si>
  <si>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</si>
  <si>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</si>
  <si>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</si>
  <si>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</si>
  <si>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</si>
  <si>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</si>
  <si>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</si>
  <si>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</si>
  <si>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</si>
  <si>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</si>
  <si>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</si>
  <si>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</si>
  <si>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</si>
  <si>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</si>
  <si>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</si>
  <si>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</si>
  <si>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</si>
  <si>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</si>
  <si>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</si>
  <si>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</si>
  <si>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</si>
  <si>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</si>
  <si>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</si>
  <si>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</si>
  <si>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</si>
  <si>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</si>
  <si>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</si>
  <si>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</si>
  <si>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</si>
  <si>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</si>
  <si>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</si>
  <si>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</si>
  <si>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</si>
  <si>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</si>
  <si>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</si>
  <si>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</si>
  <si>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</si>
  <si>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</si>
  <si>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</si>
  <si>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</si>
  <si>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</si>
  <si>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</si>
  <si>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</si>
  <si>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</si>
  <si>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</si>
  <si>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</si>
  <si>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</si>
  <si>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</si>
  <si>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</si>
  <si>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</si>
  <si>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</si>
  <si>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</si>
  <si>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</si>
  <si>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</si>
  <si>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</si>
  <si>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</si>
  <si>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</si>
  <si>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</si>
  <si>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</si>
  <si>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</si>
  <si>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</si>
  <si>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</si>
  <si>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</si>
  <si>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</si>
  <si>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</si>
  <si>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</si>
  <si>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</si>
  <si>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</si>
  <si>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</si>
  <si>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</si>
  <si>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</si>
  <si>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</si>
  <si>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</si>
  <si>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</si>
  <si>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</si>
  <si>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</si>
  <si>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</si>
  <si>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</si>
  <si>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</si>
  <si>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</si>
  <si>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</si>
  <si>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</si>
  <si>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</si>
  <si>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</si>
  <si>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</si>
  <si>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</si>
  <si>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</si>
  <si>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</si>
  <si>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</si>
  <si>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</si>
  <si>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</si>
  <si>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</si>
  <si>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</si>
  <si>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</si>
  <si>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</si>
  <si>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</si>
  <si>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</si>
  <si>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</si>
  <si>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</si>
  <si>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</si>
  <si>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</si>
  <si>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</si>
  <si>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</si>
  <si>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</si>
  <si>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</si>
  <si>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</si>
  <si>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</si>
  <si>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</si>
  <si>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</si>
  <si>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</si>
  <si>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</si>
  <si>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</si>
  <si>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</si>
  <si>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</si>
  <si>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</si>
  <si>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</si>
  <si>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</si>
  <si>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</si>
  <si>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</si>
  <si>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</si>
  <si>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</si>
  <si>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</si>
  <si>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</si>
  <si>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</si>
  <si>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</si>
  <si>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</si>
  <si>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</si>
  <si>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</si>
  <si>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</si>
  <si>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</si>
  <si>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</si>
  <si>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</si>
  <si>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</si>
  <si>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</si>
  <si>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</si>
  <si>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</si>
  <si>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</si>
  <si>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</si>
  <si>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</si>
  <si>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</si>
  <si>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</si>
  <si>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</si>
  <si>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</si>
  <si>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</si>
  <si>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</si>
  <si>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</si>
  <si>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</si>
  <si>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</si>
  <si>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</si>
  <si>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</si>
  <si>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</si>
  <si>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</si>
  <si>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</si>
  <si>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</si>
  <si>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</si>
  <si>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</si>
  <si>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</si>
  <si>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</si>
  <si>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</si>
  <si>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</si>
  <si>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</si>
  <si>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</si>
  <si>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</si>
  <si>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</si>
  <si>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</si>
  <si>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</si>
  <si>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</si>
  <si>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</si>
  <si>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</si>
  <si>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</si>
  <si>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</si>
  <si>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</si>
  <si>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</si>
  <si>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</si>
  <si>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</si>
  <si>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</si>
  <si>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</si>
  <si>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</si>
  <si>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</si>
  <si>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</si>
  <si>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</si>
  <si>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</si>
  <si>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</si>
  <si>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</si>
  <si>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</si>
  <si>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</si>
  <si>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</si>
  <si>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</si>
  <si>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</si>
  <si>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</si>
  <si>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</si>
  <si>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</si>
  <si>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</si>
  <si>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</si>
  <si>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</si>
  <si>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</si>
  <si>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</si>
  <si>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</si>
  <si>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</si>
  <si>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</si>
  <si>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</si>
  <si>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</si>
  <si>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</si>
  <si>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</si>
  <si>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</si>
  <si>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</si>
  <si>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</si>
  <si>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</si>
  <si>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</si>
  <si>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</si>
  <si>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</si>
  <si>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</si>
  <si>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</si>
  <si>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</si>
  <si>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</si>
  <si>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</si>
  <si>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</si>
  <si>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</si>
  <si>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</si>
  <si>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</si>
  <si>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</si>
  <si>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</si>
  <si>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</si>
  <si>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</si>
  <si>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</si>
  <si>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</si>
  <si>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</si>
  <si>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</si>
  <si>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</si>
  <si>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</si>
  <si>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</si>
  <si>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</si>
  <si>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</si>
  <si>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</si>
  <si>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</si>
  <si>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</si>
  <si>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</si>
  <si>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</si>
  <si>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</si>
  <si>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</si>
  <si>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</si>
  <si>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</si>
  <si>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</si>
  <si>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</si>
  <si>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</si>
  <si>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</si>
  <si>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</si>
  <si>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</si>
  <si>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</si>
  <si>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</si>
  <si>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</si>
  <si>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</si>
  <si>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</si>
  <si>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</si>
  <si>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</si>
  <si>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</si>
  <si>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</si>
  <si>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</si>
  <si>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</si>
  <si>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</si>
  <si>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</si>
  <si>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</si>
  <si>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</si>
  <si>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</si>
  <si>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</si>
  <si>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</si>
  <si>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</si>
  <si>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</si>
  <si>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</si>
  <si>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</si>
  <si>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</si>
  <si>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</si>
  <si>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</si>
  <si>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</si>
  <si>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</si>
  <si>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</si>
  <si>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</si>
  <si>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</si>
  <si>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</si>
  <si>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</si>
  <si>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</si>
  <si>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</si>
  <si>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</si>
  <si>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</si>
  <si>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</si>
  <si>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</si>
  <si>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</si>
  <si>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</si>
  <si>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</si>
  <si>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</si>
  <si>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</si>
  <si>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</si>
  <si>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</si>
  <si>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</si>
  <si>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</si>
  <si>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</si>
  <si>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</si>
  <si>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</si>
  <si>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</si>
  <si>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</si>
  <si>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</si>
  <si>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</si>
  <si>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</si>
  <si>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</si>
  <si>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</si>
  <si>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</si>
  <si>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</si>
  <si>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</si>
  <si>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</si>
  <si>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</si>
  <si>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</si>
  <si>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</si>
  <si>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</si>
  <si>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</si>
  <si>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</si>
  <si>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</si>
  <si>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</si>
  <si>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</si>
  <si>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</si>
  <si>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</si>
  <si>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</si>
  <si>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</si>
  <si>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</si>
  <si>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</si>
  <si>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</si>
  <si>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</si>
  <si>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</si>
  <si>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</si>
  <si>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</si>
  <si>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</si>
  <si>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</si>
  <si>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</si>
  <si>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</si>
  <si>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</si>
  <si>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</si>
  <si>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</si>
  <si>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</si>
  <si>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</si>
  <si>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</si>
  <si>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</si>
  <si>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</si>
  <si>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</si>
  <si>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</si>
  <si>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</si>
  <si>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</si>
  <si>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</si>
  <si>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</si>
  <si>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</si>
  <si>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</si>
  <si>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</si>
  <si>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</si>
  <si>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</si>
  <si>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</si>
  <si>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</si>
  <si>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</si>
  <si>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</si>
  <si>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</si>
  <si>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</si>
  <si>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</si>
  <si>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</si>
  <si>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</si>
  <si>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</si>
  <si>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</si>
  <si>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</si>
  <si>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</si>
  <si>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</si>
  <si>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</si>
  <si>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</si>
  <si>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</si>
  <si>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</si>
  <si>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</si>
  <si>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</si>
  <si>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</si>
  <si>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</si>
  <si>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</si>
  <si>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</si>
  <si>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</si>
  <si>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</si>
  <si>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</si>
  <si>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</si>
  <si>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</si>
  <si>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</si>
  <si>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</si>
  <si>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</si>
  <si>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</si>
  <si>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</si>
  <si>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</si>
  <si>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</si>
  <si>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</si>
  <si>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</si>
  <si>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</si>
  <si>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</si>
  <si>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</si>
  <si>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</si>
  <si>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</si>
  <si>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</si>
  <si>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</si>
  <si>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</si>
  <si>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</si>
  <si>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</si>
  <si>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</si>
  <si>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</si>
  <si>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</si>
  <si>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</si>
  <si>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</si>
  <si>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</si>
  <si>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</si>
  <si>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</si>
  <si>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</si>
  <si>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</si>
  <si>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</si>
  <si>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</si>
  <si>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</si>
  <si>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</si>
  <si>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</si>
  <si>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</si>
  <si>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</si>
  <si>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</si>
  <si>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</si>
  <si>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</si>
  <si>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</si>
  <si>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</si>
  <si>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</si>
  <si>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</si>
  <si>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</si>
  <si>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</si>
  <si>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</si>
  <si>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</si>
  <si>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</si>
  <si>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</si>
  <si>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</si>
  <si>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</si>
  <si>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</si>
  <si>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</si>
  <si>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</si>
  <si>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</si>
  <si>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</si>
  <si>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</si>
  <si>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</si>
  <si>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</si>
  <si>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</si>
  <si>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</si>
  <si>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</si>
  <si>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</si>
  <si>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</si>
  <si>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</si>
  <si>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</si>
  <si>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</si>
  <si>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</si>
  <si>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</si>
  <si>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</si>
  <si>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</si>
  <si>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</si>
  <si>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</si>
  <si>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</si>
  <si>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</si>
  <si>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</si>
  <si>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</si>
  <si>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</si>
  <si>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</si>
  <si>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</si>
  <si>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</si>
  <si>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</si>
  <si>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</si>
  <si>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</si>
  <si>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</si>
  <si>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</si>
  <si>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</si>
  <si>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</si>
  <si>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</si>
  <si>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</si>
  <si>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</si>
  <si>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</si>
  <si>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</si>
  <si>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</si>
  <si>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</si>
  <si>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</si>
  <si>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</si>
  <si>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</si>
  <si>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</si>
  <si>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</si>
  <si>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</si>
  <si>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</si>
  <si>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</si>
  <si>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</si>
  <si>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</si>
  <si>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</si>
  <si>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</si>
  <si>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</si>
  <si>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</si>
  <si>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</si>
  <si>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</si>
  <si>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</si>
  <si>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</si>
  <si>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</si>
  <si>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</si>
  <si>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</si>
  <si>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</si>
  <si>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</si>
  <si>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</si>
  <si>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</si>
  <si>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</si>
  <si>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</si>
  <si>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</si>
  <si>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</si>
  <si>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</si>
  <si>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</si>
  <si>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Casa de la Cultura, Moroleón, Gto.</t>
  </si>
  <si>
    <t>Del 1 de Enero al 31 de Marzo de 2025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</si>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</sst>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15" xfId="3" applyFont="1" applyBorder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 wrapText="1"/>
      <protection locked="0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11" xfId="0" applyFont="1" applyBorder="1" applyAlignment="1">
      <alignment horizontal="center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zoomScaleNormal="100" zoomScaleSheetLayoutView="100" workbookViewId="0">
      <pane ySplit="5" topLeftCell="A15" activePane="bottomLeft" state="frozen"/>
      <selection activeCell="A14" sqref="A14:B14"/>
      <selection pane="bottomLeft" activeCell="B48" sqref="B48:D5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4" width="19" style="1" bestFit="1" customWidth="1"/>
    <col min="5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2025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1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4" x14ac:dyDescent="0.2">
      <c r="A33" s="4"/>
      <c r="B33" s="7"/>
    </row>
    <row r="34" spans="1:4" x14ac:dyDescent="0.2">
      <c r="A34" s="4"/>
      <c r="B34" s="6"/>
    </row>
    <row r="35" spans="1:4" x14ac:dyDescent="0.2">
      <c r="A35" s="36" t="s">
        <v>36</v>
      </c>
      <c r="B35" s="37" t="s">
        <v>31</v>
      </c>
    </row>
    <row r="36" spans="1:4" x14ac:dyDescent="0.2">
      <c r="A36" s="36" t="s">
        <v>37</v>
      </c>
      <c r="B36" s="37" t="s">
        <v>32</v>
      </c>
    </row>
    <row r="37" spans="1:4" x14ac:dyDescent="0.2">
      <c r="A37" s="4"/>
      <c r="B37" s="7"/>
    </row>
    <row r="38" spans="1:4" x14ac:dyDescent="0.2">
      <c r="A38" s="4"/>
      <c r="B38" s="5" t="s">
        <v>34</v>
      </c>
    </row>
    <row r="39" spans="1:4" x14ac:dyDescent="0.2">
      <c r="A39" s="4" t="s">
        <v>35</v>
      </c>
      <c r="B39" s="37" t="s">
        <v>28</v>
      </c>
    </row>
    <row r="40" spans="1:4" x14ac:dyDescent="0.2">
      <c r="A40" s="4"/>
      <c r="B40" s="37" t="s">
        <v>517</v>
      </c>
    </row>
    <row r="41" spans="1:4" x14ac:dyDescent="0.2">
      <c r="A41" s="4"/>
      <c r="B41" s="37" t="s">
        <v>555</v>
      </c>
    </row>
    <row r="42" spans="1:4" x14ac:dyDescent="0.2">
      <c r="A42" s="4"/>
      <c r="B42" s="37" t="s">
        <v>556</v>
      </c>
    </row>
    <row r="43" spans="1:4" ht="12" thickBot="1" x14ac:dyDescent="0.25">
      <c r="A43" s="8"/>
      <c r="B43" s="9"/>
    </row>
    <row r="45" spans="1:4" x14ac:dyDescent="0.2">
      <c r="A45" s="1" t="s">
        <v>518</v>
      </c>
    </row>
    <row r="48" spans="1:4" x14ac:dyDescent="0.2">
      <c r="B48" s="195"/>
      <c r="C48" s="196"/>
      <c r="D48" s="196"/>
    </row>
    <row r="49" spans="2:4" ht="12.75" x14ac:dyDescent="0.2">
      <c r="B49" s="197" t="s">
        <v>603</v>
      </c>
      <c r="C49" s="198"/>
      <c r="D49" s="199" t="s">
        <v>604</v>
      </c>
    </row>
    <row r="50" spans="2:4" ht="12.75" x14ac:dyDescent="0.2">
      <c r="B50" s="197" t="s">
        <v>605</v>
      </c>
      <c r="C50" s="198"/>
      <c r="D50" s="197" t="s">
        <v>606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9"/>
  <sheetViews>
    <sheetView topLeftCell="A187" zoomScaleNormal="100" workbookViewId="0">
      <selection activeCell="B217" sqref="B217:D21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2025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1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664466.74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68959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68959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68959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595507.74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595507.74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595507.74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584708.91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584708.91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479092.52</v>
      </c>
      <c r="D96" s="124">
        <f t="shared" ref="D96:D159" si="0">C96/$C$94</f>
        <v>0.81936928240070772</v>
      </c>
      <c r="E96" s="42"/>
    </row>
    <row r="97" spans="1:5" x14ac:dyDescent="0.2">
      <c r="A97" s="44">
        <v>5111</v>
      </c>
      <c r="B97" s="42" t="s">
        <v>280</v>
      </c>
      <c r="C97" s="45">
        <v>0</v>
      </c>
      <c r="D97" s="46">
        <f t="shared" si="0"/>
        <v>0</v>
      </c>
      <c r="E97" s="42"/>
    </row>
    <row r="98" spans="1:5" x14ac:dyDescent="0.2">
      <c r="A98" s="44">
        <v>5112</v>
      </c>
      <c r="B98" s="42" t="s">
        <v>281</v>
      </c>
      <c r="C98" s="45">
        <v>475245.77</v>
      </c>
      <c r="D98" s="46">
        <f t="shared" si="0"/>
        <v>0.81279036777462477</v>
      </c>
      <c r="E98" s="42"/>
    </row>
    <row r="99" spans="1:5" x14ac:dyDescent="0.2">
      <c r="A99" s="44">
        <v>5113</v>
      </c>
      <c r="B99" s="42" t="s">
        <v>282</v>
      </c>
      <c r="C99" s="45">
        <v>3846.75</v>
      </c>
      <c r="D99" s="46">
        <f t="shared" si="0"/>
        <v>6.5789146260829164E-3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0</v>
      </c>
      <c r="D101" s="46">
        <f t="shared" si="0"/>
        <v>0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11177.75</v>
      </c>
      <c r="D103" s="124">
        <f t="shared" si="0"/>
        <v>1.9116777269564782E-2</v>
      </c>
      <c r="E103" s="42"/>
    </row>
    <row r="104" spans="1:5" x14ac:dyDescent="0.2">
      <c r="A104" s="44">
        <v>5121</v>
      </c>
      <c r="B104" s="42" t="s">
        <v>287</v>
      </c>
      <c r="C104" s="45">
        <v>4275</v>
      </c>
      <c r="D104" s="46">
        <f t="shared" si="0"/>
        <v>7.3113303506868055E-3</v>
      </c>
      <c r="E104" s="42"/>
    </row>
    <row r="105" spans="1:5" x14ac:dyDescent="0.2">
      <c r="A105" s="44">
        <v>5122</v>
      </c>
      <c r="B105" s="42" t="s">
        <v>288</v>
      </c>
      <c r="C105" s="45">
        <v>485</v>
      </c>
      <c r="D105" s="46">
        <f t="shared" si="0"/>
        <v>8.2947256610131008E-4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650</v>
      </c>
      <c r="D107" s="46">
        <f t="shared" si="0"/>
        <v>1.1116642638471165E-3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5767.75</v>
      </c>
      <c r="D109" s="46">
        <f t="shared" si="0"/>
        <v>9.8643100889295489E-3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94438.64</v>
      </c>
      <c r="D113" s="124">
        <f t="shared" si="0"/>
        <v>0.16151394032972749</v>
      </c>
      <c r="E113" s="42"/>
    </row>
    <row r="114" spans="1:5" x14ac:dyDescent="0.2">
      <c r="A114" s="44">
        <v>5131</v>
      </c>
      <c r="B114" s="42" t="s">
        <v>297</v>
      </c>
      <c r="C114" s="45">
        <v>9430</v>
      </c>
      <c r="D114" s="46">
        <f t="shared" si="0"/>
        <v>1.6127683089351245E-2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299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300</v>
      </c>
      <c r="C117" s="45">
        <v>401.64</v>
      </c>
      <c r="D117" s="46">
        <f t="shared" si="0"/>
        <v>6.8690589989470142E-4</v>
      </c>
      <c r="E117" s="42"/>
    </row>
    <row r="118" spans="1:5" x14ac:dyDescent="0.2">
      <c r="A118" s="44">
        <v>5135</v>
      </c>
      <c r="B118" s="42" t="s">
        <v>301</v>
      </c>
      <c r="C118" s="45">
        <v>5916</v>
      </c>
      <c r="D118" s="46">
        <f t="shared" si="0"/>
        <v>1.0117855053722372E-2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304</v>
      </c>
      <c r="C121" s="45">
        <v>59740</v>
      </c>
      <c r="D121" s="46">
        <f t="shared" si="0"/>
        <v>0.10217049711111807</v>
      </c>
      <c r="E121" s="42"/>
    </row>
    <row r="122" spans="1:5" x14ac:dyDescent="0.2">
      <c r="A122" s="44">
        <v>5139</v>
      </c>
      <c r="B122" s="42" t="s">
        <v>305</v>
      </c>
      <c r="C122" s="45">
        <v>18951</v>
      </c>
      <c r="D122" s="46">
        <f t="shared" si="0"/>
        <v>3.2410999175641088E-2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  <row r="217" spans="1:5" x14ac:dyDescent="0.2">
      <c r="B217" s="195"/>
      <c r="C217" s="196"/>
      <c r="D217" s="196"/>
    </row>
    <row r="218" spans="1:5" ht="12.75" x14ac:dyDescent="0.2">
      <c r="B218" s="197" t="s">
        <v>603</v>
      </c>
      <c r="C218" s="198"/>
      <c r="D218" s="199" t="s">
        <v>604</v>
      </c>
    </row>
    <row r="219" spans="1:5" ht="12.75" x14ac:dyDescent="0.2">
      <c r="B219" s="197" t="s">
        <v>605</v>
      </c>
      <c r="C219" s="198"/>
      <c r="D219" s="197" t="s">
        <v>606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8"/>
  <sheetViews>
    <sheetView topLeftCell="A136" zoomScale="80" zoomScaleNormal="80" workbookViewId="0">
      <selection activeCell="B176" sqref="B176:D17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2025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1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348373.84</v>
      </c>
      <c r="D15" s="18">
        <v>348373.84</v>
      </c>
      <c r="E15" s="18">
        <v>348373.84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76</v>
      </c>
      <c r="D20" s="18">
        <v>76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-11402.15</v>
      </c>
      <c r="D23" s="18">
        <v>-11402.15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3304857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879840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2425017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566176.85</v>
      </c>
      <c r="D64" s="18">
        <f t="shared" ref="D64:E64" si="0">SUM(D65:D72)</f>
        <v>0</v>
      </c>
      <c r="E64" s="18">
        <f t="shared" si="0"/>
        <v>368689.17</v>
      </c>
    </row>
    <row r="65" spans="1:9" x14ac:dyDescent="0.2">
      <c r="A65" s="16">
        <v>1241</v>
      </c>
      <c r="B65" s="14" t="s">
        <v>158</v>
      </c>
      <c r="C65" s="18">
        <v>258783.86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103849.98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368689.17</v>
      </c>
    </row>
    <row r="70" spans="1:9" x14ac:dyDescent="0.2">
      <c r="A70" s="16">
        <v>1246</v>
      </c>
      <c r="B70" s="14" t="s">
        <v>163</v>
      </c>
      <c r="C70" s="18">
        <v>166033.01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37510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25212</v>
      </c>
      <c r="D76" s="18">
        <f>SUM(D77:D81)</f>
        <v>0</v>
      </c>
      <c r="E76" s="18">
        <f>SUM(E77:E81)</f>
        <v>25212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25212</v>
      </c>
      <c r="D80" s="18">
        <v>0</v>
      </c>
      <c r="E80" s="18">
        <v>25212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-24892.190000000002</v>
      </c>
      <c r="D110" s="18">
        <f>SUM(D111:D119)</f>
        <v>-24892.190000000002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55.76</v>
      </c>
      <c r="D111" s="18">
        <f>C111</f>
        <v>55.76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192.7</v>
      </c>
      <c r="D112" s="18">
        <f t="shared" ref="D112:D119" si="1">C112</f>
        <v>192.7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-6826.66</v>
      </c>
      <c r="D117" s="18">
        <f t="shared" si="1"/>
        <v>-6826.66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-18313.990000000002</v>
      </c>
      <c r="D119" s="18">
        <f t="shared" si="1"/>
        <v>-18313.990000000002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  <row r="176" spans="1:5" x14ac:dyDescent="0.2">
      <c r="B176" s="195"/>
      <c r="C176" s="196"/>
      <c r="D176" s="196"/>
    </row>
    <row r="177" spans="2:4" ht="12.75" x14ac:dyDescent="0.2">
      <c r="B177" s="197" t="s">
        <v>603</v>
      </c>
      <c r="C177" s="198"/>
      <c r="D177" s="199" t="s">
        <v>604</v>
      </c>
    </row>
    <row r="178" spans="2:4" ht="12.75" x14ac:dyDescent="0.2">
      <c r="B178" s="197" t="s">
        <v>605</v>
      </c>
      <c r="C178" s="198"/>
      <c r="D178" s="197" t="s">
        <v>606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3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5"/>
  <sheetViews>
    <sheetView workbookViewId="0">
      <selection activeCell="B33" sqref="B33:D3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2025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1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2677.01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79757.83</v>
      </c>
    </row>
    <row r="16" spans="1:5" x14ac:dyDescent="0.2">
      <c r="A16" s="27">
        <v>3220</v>
      </c>
      <c r="B16" s="23" t="s">
        <v>388</v>
      </c>
      <c r="C16" s="28">
        <v>3843777.83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  <row r="33" spans="2:4" x14ac:dyDescent="0.2">
      <c r="B33" s="195"/>
      <c r="C33" s="196"/>
      <c r="D33" s="196"/>
    </row>
    <row r="34" spans="2:4" ht="12.75" x14ac:dyDescent="0.2">
      <c r="B34" s="197" t="s">
        <v>603</v>
      </c>
      <c r="C34" s="198"/>
      <c r="D34" s="199" t="s">
        <v>604</v>
      </c>
    </row>
    <row r="35" spans="2:4" ht="12.75" x14ac:dyDescent="0.2">
      <c r="B35" s="197" t="s">
        <v>605</v>
      </c>
      <c r="C35" s="198"/>
      <c r="D35" s="197" t="s">
        <v>606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52"/>
  <sheetViews>
    <sheetView topLeftCell="A127" zoomScale="130" zoomScaleNormal="130" workbookViewId="0">
      <selection activeCell="B150" sqref="B150:D152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2025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1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61928.11</v>
      </c>
      <c r="D10" s="28">
        <v>5462.78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61928.11</v>
      </c>
      <c r="D16" s="84">
        <f>SUM(D9:D15)</f>
        <v>5462.78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0</v>
      </c>
      <c r="D44" s="84">
        <f>D21+D29+D38</f>
        <v>0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7"/>
    </row>
    <row r="48" spans="1:5" x14ac:dyDescent="0.2">
      <c r="A48" s="34">
        <v>3210</v>
      </c>
      <c r="B48" s="35" t="s">
        <v>521</v>
      </c>
      <c r="C48" s="84">
        <v>79757.83</v>
      </c>
      <c r="D48" s="84">
        <v>899.45</v>
      </c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32024.82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32024.82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32024.82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32024.82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79757.83</v>
      </c>
      <c r="D145" s="84">
        <f>D48+D49+D103-D109-D112</f>
        <v>32924.269999999997</v>
      </c>
    </row>
    <row r="147" spans="1:4" x14ac:dyDescent="0.2">
      <c r="B147" s="23" t="s">
        <v>518</v>
      </c>
    </row>
    <row r="150" spans="1:4" x14ac:dyDescent="0.2">
      <c r="B150" s="195"/>
      <c r="C150" s="196"/>
      <c r="D150" s="196"/>
    </row>
    <row r="151" spans="1:4" ht="12.75" x14ac:dyDescent="0.2">
      <c r="B151" s="197" t="s">
        <v>603</v>
      </c>
      <c r="C151" s="198"/>
      <c r="D151" s="199" t="s">
        <v>604</v>
      </c>
    </row>
    <row r="152" spans="1:4" ht="12.75" x14ac:dyDescent="0.2">
      <c r="B152" s="197" t="s">
        <v>605</v>
      </c>
      <c r="C152" s="198"/>
      <c r="D152" s="197" t="s">
        <v>606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7"/>
  <sheetViews>
    <sheetView showGridLines="0" workbookViewId="0">
      <selection activeCell="B25" sqref="B25:D2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2025</v>
      </c>
    </row>
    <row r="6" spans="1:3" x14ac:dyDescent="0.2">
      <c r="A6" s="47" t="s">
        <v>435</v>
      </c>
      <c r="B6" s="47"/>
      <c r="C6" s="92">
        <v>664466.74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4" x14ac:dyDescent="0.2">
      <c r="A17" s="58">
        <v>3.1</v>
      </c>
      <c r="B17" s="52" t="s">
        <v>446</v>
      </c>
      <c r="C17" s="94">
        <v>0</v>
      </c>
    </row>
    <row r="18" spans="1:4" x14ac:dyDescent="0.2">
      <c r="A18" s="59">
        <v>3.2</v>
      </c>
      <c r="B18" s="52" t="s">
        <v>444</v>
      </c>
      <c r="C18" s="94">
        <v>0</v>
      </c>
    </row>
    <row r="19" spans="1:4" x14ac:dyDescent="0.2">
      <c r="A19" s="59">
        <v>3.3</v>
      </c>
      <c r="B19" s="54" t="s">
        <v>445</v>
      </c>
      <c r="C19" s="95">
        <v>0</v>
      </c>
    </row>
    <row r="20" spans="1:4" x14ac:dyDescent="0.2">
      <c r="A20" s="48"/>
      <c r="B20" s="60"/>
      <c r="C20" s="61"/>
    </row>
    <row r="21" spans="1:4" x14ac:dyDescent="0.2">
      <c r="A21" s="62" t="s">
        <v>549</v>
      </c>
      <c r="B21" s="62"/>
      <c r="C21" s="92">
        <f>C6+C8-C16</f>
        <v>664466.74</v>
      </c>
    </row>
    <row r="23" spans="1:4" x14ac:dyDescent="0.2">
      <c r="B23" s="31" t="s">
        <v>518</v>
      </c>
    </row>
    <row r="25" spans="1:4" x14ac:dyDescent="0.2">
      <c r="B25" s="195"/>
      <c r="C25" s="196"/>
      <c r="D25" s="196"/>
    </row>
    <row r="26" spans="1:4" ht="12.75" x14ac:dyDescent="0.2">
      <c r="B26" s="197" t="s">
        <v>603</v>
      </c>
      <c r="C26" s="198"/>
      <c r="D26" s="199" t="s">
        <v>604</v>
      </c>
    </row>
    <row r="27" spans="1:4" ht="12.75" x14ac:dyDescent="0.2">
      <c r="B27" s="197" t="s">
        <v>605</v>
      </c>
      <c r="C27" s="198"/>
      <c r="D27" s="197" t="s">
        <v>606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46"/>
  <sheetViews>
    <sheetView showGridLines="0" topLeftCell="A5" workbookViewId="0">
      <selection activeCell="B44" sqref="B44:D46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2025</v>
      </c>
    </row>
    <row r="6" spans="1:3" x14ac:dyDescent="0.2">
      <c r="A6" s="72" t="s">
        <v>448</v>
      </c>
      <c r="B6" s="47"/>
      <c r="C6" s="96">
        <v>584708.91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4" x14ac:dyDescent="0.2">
      <c r="A33" s="78" t="s">
        <v>471</v>
      </c>
      <c r="B33" s="65" t="s">
        <v>40</v>
      </c>
      <c r="C33" s="97">
        <v>0</v>
      </c>
    </row>
    <row r="34" spans="1:4" x14ac:dyDescent="0.2">
      <c r="A34" s="78" t="s">
        <v>472</v>
      </c>
      <c r="B34" s="65" t="s">
        <v>368</v>
      </c>
      <c r="C34" s="97">
        <v>0</v>
      </c>
    </row>
    <row r="35" spans="1:4" x14ac:dyDescent="0.2">
      <c r="A35" s="78" t="s">
        <v>473</v>
      </c>
      <c r="B35" s="65" t="s">
        <v>374</v>
      </c>
      <c r="C35" s="97">
        <v>0</v>
      </c>
    </row>
    <row r="36" spans="1:4" x14ac:dyDescent="0.2">
      <c r="A36" s="78" t="s">
        <v>474</v>
      </c>
      <c r="B36" s="65" t="s">
        <v>382</v>
      </c>
      <c r="C36" s="97">
        <v>0</v>
      </c>
    </row>
    <row r="37" spans="1:4" x14ac:dyDescent="0.2">
      <c r="A37" s="78" t="s">
        <v>551</v>
      </c>
      <c r="B37" s="65" t="s">
        <v>599</v>
      </c>
      <c r="C37" s="97">
        <v>0</v>
      </c>
    </row>
    <row r="38" spans="1:4" x14ac:dyDescent="0.2">
      <c r="A38" s="78" t="s">
        <v>552</v>
      </c>
      <c r="B38" s="73" t="s">
        <v>475</v>
      </c>
      <c r="C38" s="99">
        <v>0</v>
      </c>
    </row>
    <row r="39" spans="1:4" x14ac:dyDescent="0.2">
      <c r="A39" s="66"/>
      <c r="B39" s="69"/>
      <c r="C39" s="70"/>
    </row>
    <row r="40" spans="1:4" x14ac:dyDescent="0.2">
      <c r="A40" s="71" t="s">
        <v>550</v>
      </c>
      <c r="B40" s="47"/>
      <c r="C40" s="92">
        <f>C6-C8+C31</f>
        <v>584708.91</v>
      </c>
    </row>
    <row r="42" spans="1:4" x14ac:dyDescent="0.2">
      <c r="B42" s="31" t="s">
        <v>518</v>
      </c>
    </row>
    <row r="44" spans="1:4" x14ac:dyDescent="0.2">
      <c r="B44" s="195"/>
      <c r="C44" s="196"/>
      <c r="D44" s="196"/>
    </row>
    <row r="45" spans="1:4" ht="12.75" x14ac:dyDescent="0.2">
      <c r="B45" s="197" t="s">
        <v>603</v>
      </c>
      <c r="C45" s="198"/>
      <c r="D45" s="199" t="s">
        <v>604</v>
      </c>
    </row>
    <row r="46" spans="1:4" ht="12.75" x14ac:dyDescent="0.2">
      <c r="B46" s="197" t="s">
        <v>605</v>
      </c>
      <c r="C46" s="198"/>
      <c r="D46" s="197" t="s">
        <v>606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3"/>
  <sheetViews>
    <sheetView tabSelected="1" topLeftCell="A26" workbookViewId="0">
      <selection activeCell="B66" sqref="B66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2025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1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3002330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-2337863.2599999998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-664466.74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4" x14ac:dyDescent="0.2">
      <c r="B49" s="149" t="s">
        <v>406</v>
      </c>
      <c r="C49" s="148">
        <f>H1</f>
        <v>2025</v>
      </c>
    </row>
    <row r="50" spans="1:4" x14ac:dyDescent="0.2">
      <c r="A50" s="23">
        <v>8210</v>
      </c>
      <c r="B50" s="112" t="s">
        <v>47</v>
      </c>
      <c r="C50" s="114">
        <v>-3002330</v>
      </c>
    </row>
    <row r="51" spans="1:4" x14ac:dyDescent="0.2">
      <c r="A51" s="23">
        <v>8220</v>
      </c>
      <c r="B51" s="112" t="s">
        <v>46</v>
      </c>
      <c r="C51" s="114">
        <v>2599435.37</v>
      </c>
    </row>
    <row r="52" spans="1:4" x14ac:dyDescent="0.2">
      <c r="A52" s="23">
        <v>8230</v>
      </c>
      <c r="B52" s="112" t="s">
        <v>600</v>
      </c>
      <c r="C52" s="114">
        <v>-181814.28</v>
      </c>
    </row>
    <row r="53" spans="1:4" x14ac:dyDescent="0.2">
      <c r="A53" s="23">
        <v>8240</v>
      </c>
      <c r="B53" s="112" t="s">
        <v>45</v>
      </c>
      <c r="C53" s="114">
        <v>0</v>
      </c>
    </row>
    <row r="54" spans="1:4" x14ac:dyDescent="0.2">
      <c r="A54" s="23">
        <v>8250</v>
      </c>
      <c r="B54" s="112" t="s">
        <v>44</v>
      </c>
      <c r="C54" s="114">
        <v>0</v>
      </c>
    </row>
    <row r="55" spans="1:4" x14ac:dyDescent="0.2">
      <c r="A55" s="23">
        <v>8260</v>
      </c>
      <c r="B55" s="112" t="s">
        <v>43</v>
      </c>
      <c r="C55" s="114">
        <v>0</v>
      </c>
    </row>
    <row r="56" spans="1:4" x14ac:dyDescent="0.2">
      <c r="A56" s="23">
        <v>8270</v>
      </c>
      <c r="B56" s="112" t="s">
        <v>42</v>
      </c>
      <c r="C56" s="114">
        <v>584708.91</v>
      </c>
    </row>
    <row r="58" spans="1:4" x14ac:dyDescent="0.2">
      <c r="B58" s="14" t="s">
        <v>518</v>
      </c>
    </row>
    <row r="61" spans="1:4" x14ac:dyDescent="0.2">
      <c r="B61" s="195"/>
      <c r="C61" s="196"/>
      <c r="D61" s="196"/>
    </row>
    <row r="62" spans="1:4" ht="12.75" x14ac:dyDescent="0.2">
      <c r="B62" s="197" t="s">
        <v>603</v>
      </c>
      <c r="C62" s="198"/>
      <c r="D62" s="199" t="s">
        <v>604</v>
      </c>
    </row>
    <row r="63" spans="1:4" ht="12.75" x14ac:dyDescent="0.2">
      <c r="B63" s="197" t="s">
        <v>605</v>
      </c>
      <c r="C63" s="198"/>
      <c r="D63" s="197" t="s">
        <v>606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2025-04-10T20:38:43Z</cp:lastPrinted>
  <dcterms:created xsi:type="dcterms:W3CDTF">2012-12-11T20:36:24Z</dcterms:created>
  <dcterms:modified xsi:type="dcterms:W3CDTF">2025-04-10T21:22:20Z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