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2do Trimestre\Inf. Contable\"/>
    </mc:Choice>
  </mc:AlternateContent>
  <xr:revisionPtr revIDLastSave="0" documentId="13_ncr:1_{7C18FD51-CB29-4166-8EF9-B75E956A5DC8}" xr6:coauthVersionLast="47" xr6:coauthVersionMax="47" xr10:uidLastSave="{00000000-0000-0000-0000-000000000000}"/>
  <bookViews>
    <workbookView xWindow="-120" yWindow="-120" windowWidth="20730" windowHeight="110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F76" i="59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<sst xmlns="http://schemas.openxmlformats.org/spreadsheetml/2006/main" count="924" uniqueCount="612">
  <si>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</si>
  <si>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</si>
  <si>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</si>
  <si>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</si>
  <si>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</si>
  <si>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</si>
  <si>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</si>
  <si>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</si>
  <si>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</si>
  <si>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</si>
  <si>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</si>
  <si>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</si>
  <si>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</si>
  <si>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</si>
  <si>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</si>
  <si>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</si>
  <si>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</si>
  <si>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</si>
  <si>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</si>
  <si>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</si>
  <si>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</si>
  <si>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</si>
  <si>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</si>
  <si>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</si>
  <si>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</si>
  <si>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</si>
  <si>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</si>
  <si>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</si>
  <si>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</si>
  <si>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</si>
  <si>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</si>
  <si>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</si>
  <si>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</si>
  <si>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</si>
  <si>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</si>
  <si>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</si>
  <si>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</si>
  <si>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</si>
  <si>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</si>
  <si>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</si>
  <si>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</si>
  <si>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</si>
  <si>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</si>
  <si>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</si>
  <si>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</si>
  <si>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</si>
  <si>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</si>
  <si>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</si>
  <si>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</si>
  <si>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</si>
  <si>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</si>
  <si>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</si>
  <si>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</si>
  <si>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</si>
  <si>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</si>
  <si>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</si>
  <si>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</si>
  <si>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</si>
  <si>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</si>
  <si>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</si>
  <si>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</si>
  <si>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</si>
  <si>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</si>
  <si>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</si>
  <si>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</si>
  <si>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</si>
  <si>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</si>
  <si>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</si>
  <si>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</si>
  <si>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</si>
  <si>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</si>
  <si>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</si>
  <si>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</si>
  <si>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</si>
  <si>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</si>
  <si>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</si>
  <si>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</si>
  <si>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</si>
  <si>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</si>
  <si>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</si>
  <si>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</si>
  <si>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</si>
  <si>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</si>
  <si>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</si>
  <si>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</si>
  <si>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</si>
  <si>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</si>
  <si>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</si>
  <si>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</si>
  <si>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</si>
  <si>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</si>
  <si>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</si>
  <si>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</si>
  <si>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</si>
  <si>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</si>
  <si>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</si>
  <si>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</si>
  <si>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</si>
  <si>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</si>
  <si>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</si>
  <si>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</si>
  <si>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</si>
  <si>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</si>
  <si>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</si>
  <si>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</si>
  <si>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</si>
  <si>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</si>
  <si>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</si>
  <si>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</si>
  <si>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</si>
  <si>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</si>
  <si>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</si>
  <si>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</si>
  <si>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</si>
  <si>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</si>
  <si>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</si>
  <si>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</si>
  <si>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</si>
  <si>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</si>
  <si>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</si>
  <si>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</si>
  <si>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</si>
  <si>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</si>
  <si>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</si>
  <si>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</si>
  <si>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</si>
  <si>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</si>
  <si>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</si>
  <si>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</si>
  <si>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</si>
  <si>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</si>
  <si>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</si>
  <si>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</si>
  <si>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</si>
  <si>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</si>
  <si>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</si>
  <si>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</si>
  <si>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</si>
  <si>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</si>
  <si>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</si>
  <si>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</si>
  <si>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</si>
  <si>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</si>
  <si>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</si>
  <si>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</si>
  <si>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</si>
  <si>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</si>
  <si>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</si>
  <si>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</si>
  <si>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</si>
  <si>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</si>
  <si>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</si>
  <si>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</si>
  <si>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</si>
  <si>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</si>
  <si>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</si>
  <si>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</si>
  <si>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</si>
  <si>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</si>
  <si>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</si>
  <si>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</si>
  <si>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</si>
  <si>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</si>
  <si>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</si>
  <si>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</si>
  <si>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</si>
  <si>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</si>
  <si>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</si>
  <si>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</si>
  <si>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</si>
  <si>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</si>
  <si>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</si>
  <si>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</si>
  <si>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</si>
  <si>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</si>
  <si>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</si>
  <si>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</si>
  <si>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</si>
  <si>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</si>
  <si>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</si>
  <si>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</si>
  <si>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</si>
  <si>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</si>
  <si>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</si>
  <si>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</si>
  <si>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</si>
  <si>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</si>
  <si>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</si>
  <si>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</si>
  <si>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</si>
  <si>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</si>
  <si>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</si>
  <si>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</si>
  <si>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</si>
  <si>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</si>
  <si>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</si>
  <si>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</si>
  <si>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</si>
  <si>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</si>
  <si>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</si>
  <si>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</si>
  <si>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</si>
  <si>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</si>
  <si>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</si>
  <si>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</si>
  <si>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</si>
  <si>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</si>
  <si>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</si>
  <si>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</si>
  <si>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</si>
  <si>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</si>
  <si>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</si>
  <si>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</si>
  <si>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</si>
  <si>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</si>
  <si>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</si>
  <si>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</si>
  <si>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</si>
  <si>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</si>
  <si>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</si>
  <si>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</si>
  <si>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</si>
  <si>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</si>
  <si>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</si>
  <si>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</si>
  <si>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</si>
  <si>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</si>
  <si>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</si>
  <si>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</si>
  <si>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</si>
  <si>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</si>
  <si>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</si>
  <si>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</si>
  <si>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</si>
  <si>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</si>
  <si>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</si>
  <si>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</si>
  <si>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</si>
  <si>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</si>
  <si>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</si>
  <si>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</si>
  <si>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</si>
  <si>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</si>
  <si>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</si>
  <si>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</si>
  <si>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</si>
  <si>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</si>
  <si>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</si>
  <si>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</si>
  <si>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</si>
  <si>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</si>
  <si>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</si>
  <si>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</si>
  <si>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</si>
  <si>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</si>
  <si>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</si>
  <si>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</si>
  <si>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</si>
  <si>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</si>
  <si>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</si>
  <si>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</si>
  <si>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</si>
  <si>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</si>
  <si>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</si>
  <si>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</si>
  <si>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</si>
  <si>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</si>
  <si>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</si>
  <si>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</si>
  <si>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</si>
  <si>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</si>
  <si>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</si>
  <si>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</si>
  <si>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</si>
  <si>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</si>
  <si>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</si>
  <si>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</si>
  <si>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</si>
  <si>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</si>
  <si>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</si>
  <si>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</si>
  <si>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</si>
  <si>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</si>
  <si>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</si>
  <si>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</si>
  <si>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</si>
  <si>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</si>
  <si>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</si>
  <si>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</si>
  <si>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</si>
  <si>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</si>
  <si>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</si>
  <si>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</si>
  <si>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</si>
  <si>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</si>
  <si>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</si>
  <si>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</si>
  <si>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</si>
  <si>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</si>
  <si>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</si>
  <si>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</si>
  <si>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</si>
  <si>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</si>
  <si>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</si>
  <si>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</si>
  <si>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</si>
  <si>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</si>
  <si>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</si>
  <si>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</si>
  <si>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</si>
  <si>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</si>
  <si>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</si>
  <si>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</si>
  <si>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</si>
  <si>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</si>
  <si>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</si>
  <si>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</si>
  <si>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</si>
  <si>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</si>
  <si>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</si>
  <si>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</si>
  <si>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</si>
  <si>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</si>
  <si>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</si>
  <si>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</si>
  <si>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</si>
  <si>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</si>
  <si>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</si>
  <si>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</si>
  <si>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</si>
  <si>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</si>
  <si>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</si>
  <si>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</si>
  <si>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</si>
  <si>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</si>
  <si>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</si>
  <si>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</si>
  <si>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</si>
  <si>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</si>
  <si>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</si>
  <si>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</si>
  <si>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</si>
  <si>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</si>
  <si>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</si>
  <si>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</si>
  <si>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</si>
  <si>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</si>
  <si>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</si>
  <si>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</si>
  <si>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</si>
  <si>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</si>
  <si>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</si>
  <si>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</si>
  <si>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</si>
  <si>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</si>
  <si>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</si>
  <si>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</si>
  <si>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</si>
  <si>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</si>
  <si>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</si>
  <si>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</si>
  <si>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</si>
  <si>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</si>
  <si>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</si>
  <si>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</si>
  <si>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</si>
  <si>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</si>
  <si>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</si>
  <si>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</si>
  <si>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</si>
  <si>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</si>
  <si>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</si>
  <si>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</si>
  <si>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</si>
  <si>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</si>
  <si>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</si>
  <si>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</si>
  <si>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</si>
  <si>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</si>
  <si>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</si>
  <si>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</si>
  <si>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</si>
  <si>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</si>
  <si>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</si>
  <si>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</si>
  <si>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</si>
  <si>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</si>
  <si>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</si>
  <si>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</si>
  <si>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</si>
  <si>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</si>
  <si>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</si>
  <si>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</si>
  <si>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</si>
  <si>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</si>
  <si>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</si>
  <si>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</si>
  <si>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</si>
  <si>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</si>
  <si>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</si>
  <si>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</si>
  <si>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</si>
  <si>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</si>
  <si>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</si>
  <si>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</si>
  <si>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</si>
  <si>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</si>
  <si>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</si>
  <si>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</si>
  <si>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</si>
  <si>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</si>
  <si>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</si>
  <si>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</si>
  <si>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</si>
  <si>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</si>
  <si>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</si>
  <si>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</si>
  <si>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</si>
  <si>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</si>
  <si>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</si>
  <si>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</si>
  <si>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</si>
  <si>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</si>
  <si>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</si>
  <si>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</si>
  <si>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</si>
  <si>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</si>
  <si>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</si>
  <si>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</si>
  <si>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</si>
  <si>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</si>
  <si>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</si>
  <si>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</si>
  <si>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</si>
  <si>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</si>
  <si>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</si>
  <si>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</si>
  <si>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</si>
  <si>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</si>
  <si>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</si>
  <si>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</si>
  <si>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</si>
  <si>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</si>
  <si>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</si>
  <si>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</si>
  <si>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</si>
  <si>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</si>
  <si>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</si>
  <si>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</si>
  <si>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</si>
  <si>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</si>
  <si>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</si>
  <si>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</si>
  <si>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</si>
  <si>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</si>
  <si>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</si>
  <si>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</si>
  <si>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</si>
  <si>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</si>
  <si>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</si>
  <si>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</si>
  <si>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</si>
  <si>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</si>
  <si>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</si>
  <si>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</si>
  <si>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</si>
  <si>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</si>
  <si>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</si>
  <si>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</si>
  <si>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</si>
  <si>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</si>
  <si>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</si>
  <si>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</si>
  <si>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</si>
  <si>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</si>
  <si>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</si>
  <si>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</si>
  <si>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</si>
  <si>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</si>
  <si>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</si>
  <si>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</si>
  <si>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</si>
  <si>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</si>
  <si>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</si>
  <si>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</si>
  <si>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</si>
  <si>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</si>
  <si>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</si>
  <si>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</si>
  <si>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</si>
  <si>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</si>
  <si>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</si>
  <si>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</si>
  <si>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</si>
  <si>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</si>
  <si>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</si>
  <si>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</si>
  <si>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</si>
  <si>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</si>
  <si>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</si>
  <si>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</si>
  <si>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</si>
  <si>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</si>
  <si>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</si>
  <si>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</si>
  <si>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</si>
  <si>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</si>
  <si>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</si>
  <si>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</si>
  <si>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</si>
  <si>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</si>
  <si>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</si>
  <si>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</si>
  <si>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</si>
  <si>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</si>
  <si>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</si>
  <si>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</si>
  <si>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</si>
  <si>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</si>
  <si>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</si>
  <si>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</si>
  <si>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</si>
  <si>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</si>
  <si>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</si>
  <si>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</si>
  <si>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</si>
  <si>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</si>
  <si>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</si>
  <si>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</si>
  <si>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</si>
  <si>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</si>
  <si>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</si>
  <si>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</si>
  <si>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</si>
  <si>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</si>
  <si>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</si>
  <si>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</si>
  <si>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</si>
  <si>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</si>
  <si>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</si>
  <si>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</si>
  <si>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</si>
  <si>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</si>
  <si>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</si>
  <si>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</si>
  <si>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</si>
  <si>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</si>
  <si>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</si>
  <si>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</si>
  <si>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</si>
  <si>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</si>
  <si>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</si>
  <si>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</si>
  <si>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</si>
  <si>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</si>
  <si>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</si>
  <si>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</si>
  <si>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</si>
  <si>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</si>
  <si>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</si>
  <si>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</si>
  <si>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</si>
  <si>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</si>
  <si>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</si>
  <si>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</si>
  <si>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</si>
  <si>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</si>
  <si>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</si>
  <si>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</si>
  <si>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</si>
  <si>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</si>
  <si>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</si>
  <si>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</si>
  <si>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</si>
  <si>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</si>
  <si>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</si>
  <si>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</si>
  <si>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</si>
  <si>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</si>
  <si>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</si>
  <si>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</si>
  <si>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</si>
  <si>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</si>
  <si>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</si>
  <si>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</si>
  <si>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</si>
  <si>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</si>
  <si>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</si>
  <si>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</si>
  <si>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</si>
  <si>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</si>
  <si>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</si>
  <si>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</si>
  <si>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</si>
  <si>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</si>
  <si>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</si>
  <si>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</si>
  <si>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</si>
  <si>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</si>
  <si>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</si>
  <si>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</si>
  <si>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</si>
  <si>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Integral para el Desarrollo de la Familia del Municipio de Moroleón, Gto.</t>
  </si>
  <si>
    <t>Del 1 de Enero al 30 de Junio de 2025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</si>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</sst>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/>
      <protection locked="0"/>
    </xf>
    <xf numFmtId="0" fontId="2" fillId="0" borderId="0" xfId="3" applyFont="1" applyAlignment="1" applyProtection="1">
      <alignment horizontal="center"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828675</xdr:colOff>
      <xdr:row>3</xdr:row>
      <xdr:rowOff>180975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FE83C84-00E6-4C45-A6B8-7A42452A408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14300"/>
          <a:ext cx="828675" cy="6667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4289453</xdr:colOff>
      <xdr:row>0</xdr:row>
      <xdr:rowOff>66675</xdr:rowOff>
    </xdr:from>
    <xdr:to>
      <xdr:col>1</xdr:col>
      <xdr:colOff>4888259</xdr:colOff>
      <xdr:row>3</xdr:row>
      <xdr:rowOff>140441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B4D32E-C07F-4EFC-89A8-E2E6B0CEA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1003" y="66675"/>
          <a:ext cx="598806" cy="673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38099</xdr:rowOff>
    </xdr:from>
    <xdr:to>
      <xdr:col>1</xdr:col>
      <xdr:colOff>466725</xdr:colOff>
      <xdr:row>3</xdr:row>
      <xdr:rowOff>209549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4BECD99-707B-47C9-9D6A-E47E41C1E32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38099"/>
          <a:ext cx="1104900" cy="885825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847725</xdr:colOff>
      <xdr:row>0</xdr:row>
      <xdr:rowOff>53500</xdr:rowOff>
    </xdr:from>
    <xdr:to>
      <xdr:col>4</xdr:col>
      <xdr:colOff>1602134</xdr:colOff>
      <xdr:row>3</xdr:row>
      <xdr:rowOff>188067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C1CFF1-C906-41FA-8603-4E4787FD0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24950" y="53500"/>
          <a:ext cx="754409" cy="848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200025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572D7C52-71D7-454C-9447-23CE6182448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14425" cy="914400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2305049</xdr:colOff>
      <xdr:row>0</xdr:row>
      <xdr:rowOff>0</xdr:rowOff>
    </xdr:from>
    <xdr:to>
      <xdr:col>5</xdr:col>
      <xdr:colOff>3343275</xdr:colOff>
      <xdr:row>3</xdr:row>
      <xdr:rowOff>218139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E47C0-D765-47B8-A19A-9DD1F0BCD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15724" y="0"/>
          <a:ext cx="1038226" cy="932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28575</xdr:rowOff>
    </xdr:from>
    <xdr:to>
      <xdr:col>1</xdr:col>
      <xdr:colOff>371475</xdr:colOff>
      <xdr:row>3</xdr:row>
      <xdr:rowOff>219075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D73CE5CC-13EB-4B03-A930-649621CCB1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" y="266700"/>
          <a:ext cx="1019175" cy="666750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1019175</xdr:colOff>
      <xdr:row>1</xdr:row>
      <xdr:rowOff>36884</xdr:rowOff>
    </xdr:from>
    <xdr:to>
      <xdr:col>4</xdr:col>
      <xdr:colOff>1602134</xdr:colOff>
      <xdr:row>3</xdr:row>
      <xdr:rowOff>216642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F14770-97F7-4D03-A74C-F4E7DCC34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0" y="275009"/>
          <a:ext cx="582959" cy="656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1</xdr:col>
      <xdr:colOff>276225</xdr:colOff>
      <xdr:row>3</xdr:row>
      <xdr:rowOff>209550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95C3D814-6C01-40A0-AB8D-11D02B9A11F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" y="257175"/>
          <a:ext cx="923925" cy="666750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1019174</xdr:colOff>
      <xdr:row>1</xdr:row>
      <xdr:rowOff>10485</xdr:rowOff>
    </xdr:from>
    <xdr:to>
      <xdr:col>4</xdr:col>
      <xdr:colOff>1600199</xdr:colOff>
      <xdr:row>3</xdr:row>
      <xdr:rowOff>188067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5A3DF7-B8F0-4101-B3E5-271B31A8E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099" y="248610"/>
          <a:ext cx="581025" cy="6538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19050</xdr:rowOff>
    </xdr:from>
    <xdr:to>
      <xdr:col>1</xdr:col>
      <xdr:colOff>704850</xdr:colOff>
      <xdr:row>3</xdr:row>
      <xdr:rowOff>209550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B18FE3B7-7AAB-49EA-BA11-4CE59C43113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247650"/>
          <a:ext cx="904875" cy="647700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504825</xdr:colOff>
      <xdr:row>0</xdr:row>
      <xdr:rowOff>171404</xdr:rowOff>
    </xdr:from>
    <xdr:to>
      <xdr:col>2</xdr:col>
      <xdr:colOff>1154459</xdr:colOff>
      <xdr:row>3</xdr:row>
      <xdr:rowOff>216642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7A57C0-ADB9-443E-8366-F2F207403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3475" y="171404"/>
          <a:ext cx="649634" cy="7310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219075</xdr:rowOff>
    </xdr:from>
    <xdr:to>
      <xdr:col>1</xdr:col>
      <xdr:colOff>619125</xdr:colOff>
      <xdr:row>3</xdr:row>
      <xdr:rowOff>114300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4F8662BC-A20D-4933-8867-EB48EAB237F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219075"/>
          <a:ext cx="828675" cy="609600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400050</xdr:colOff>
      <xdr:row>0</xdr:row>
      <xdr:rowOff>204493</xdr:rowOff>
    </xdr:from>
    <xdr:to>
      <xdr:col>3</xdr:col>
      <xdr:colOff>1934</xdr:colOff>
      <xdr:row>3</xdr:row>
      <xdr:rowOff>121392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BB43C7-0F57-4C51-9FC1-7EFC29E8D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1550" y="204493"/>
          <a:ext cx="773459" cy="6312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314325</xdr:colOff>
      <xdr:row>3</xdr:row>
      <xdr:rowOff>104775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540E8590-9DAC-4A92-80B5-62B6A00CA04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57150"/>
          <a:ext cx="981075" cy="762000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723900</xdr:colOff>
      <xdr:row>0</xdr:row>
      <xdr:rowOff>0</xdr:rowOff>
    </xdr:from>
    <xdr:to>
      <xdr:col>6</xdr:col>
      <xdr:colOff>152400</xdr:colOff>
      <xdr:row>3</xdr:row>
      <xdr:rowOff>92817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5025FF-7A73-4F12-A1ED-BA4A47478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67950" y="0"/>
          <a:ext cx="723900" cy="807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zoomScaleNormal="100" zoomScaleSheetLayoutView="100" workbookViewId="0">
      <pane ySplit="5" topLeftCell="A43" activePane="bottomLeft" state="frozen"/>
      <selection activeCell="A14" sqref="A14:B14"/>
      <selection pane="bottomLeft" sqref="A1:E50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4" t="s">
        <v>602</v>
      </c>
      <c r="B1" s="165"/>
      <c r="C1" s="104" t="s">
        <v>495</v>
      </c>
      <c r="D1" s="105">
        <v>2025</v>
      </c>
    </row>
    <row r="2" spans="1:4" ht="16.350000000000001" customHeight="1" x14ac:dyDescent="0.2">
      <c r="A2" s="166" t="s">
        <v>494</v>
      </c>
      <c r="B2" s="167"/>
      <c r="C2" s="10" t="s">
        <v>496</v>
      </c>
      <c r="D2" s="106" t="s">
        <v>501</v>
      </c>
    </row>
    <row r="3" spans="1:4" ht="16.350000000000001" customHeight="1" x14ac:dyDescent="0.2">
      <c r="A3" s="168" t="s">
        <v>603</v>
      </c>
      <c r="B3" s="169"/>
      <c r="C3" s="10" t="s">
        <v>497</v>
      </c>
      <c r="D3" s="107">
        <v>2</v>
      </c>
    </row>
    <row r="4" spans="1:4" ht="16.350000000000001" customHeight="1" x14ac:dyDescent="0.2">
      <c r="A4" s="170" t="s">
        <v>516</v>
      </c>
      <c r="B4" s="171"/>
      <c r="C4" s="171"/>
      <c r="D4" s="172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4" x14ac:dyDescent="0.2">
      <c r="A33" s="4"/>
      <c r="B33" s="7"/>
    </row>
    <row r="34" spans="1:4" x14ac:dyDescent="0.2">
      <c r="A34" s="4"/>
      <c r="B34" s="6"/>
    </row>
    <row r="35" spans="1:4" x14ac:dyDescent="0.2">
      <c r="A35" s="35" t="s">
        <v>36</v>
      </c>
      <c r="B35" s="36" t="s">
        <v>31</v>
      </c>
    </row>
    <row r="36" spans="1:4" x14ac:dyDescent="0.2">
      <c r="A36" s="35" t="s">
        <v>37</v>
      </c>
      <c r="B36" s="36" t="s">
        <v>32</v>
      </c>
    </row>
    <row r="37" spans="1:4" x14ac:dyDescent="0.2">
      <c r="A37" s="4"/>
      <c r="B37" s="7"/>
    </row>
    <row r="38" spans="1:4" x14ac:dyDescent="0.2">
      <c r="A38" s="4"/>
      <c r="B38" s="5" t="s">
        <v>34</v>
      </c>
    </row>
    <row r="39" spans="1:4" x14ac:dyDescent="0.2">
      <c r="A39" s="4" t="s">
        <v>35</v>
      </c>
      <c r="B39" s="36" t="s">
        <v>28</v>
      </c>
    </row>
    <row r="40" spans="1:4" x14ac:dyDescent="0.2">
      <c r="A40" s="4"/>
      <c r="B40" s="36" t="s">
        <v>517</v>
      </c>
    </row>
    <row r="41" spans="1:4" x14ac:dyDescent="0.2">
      <c r="A41" s="4"/>
      <c r="B41" s="36" t="s">
        <v>555</v>
      </c>
    </row>
    <row r="42" spans="1:4" x14ac:dyDescent="0.2">
      <c r="A42" s="4"/>
      <c r="B42" s="36" t="s">
        <v>556</v>
      </c>
    </row>
    <row r="43" spans="1:4" ht="12" thickBot="1" x14ac:dyDescent="0.25">
      <c r="A43" s="8"/>
      <c r="B43" s="9"/>
    </row>
    <row r="45" spans="1:4" x14ac:dyDescent="0.2">
      <c r="A45" s="1" t="s">
        <v>518</v>
      </c>
    </row>
    <row r="47" spans="1:4" x14ac:dyDescent="0.2">
      <c r="B47" s="161" t="s">
        <v>604</v>
      </c>
      <c r="C47" s="162" t="s">
        <v>605</v>
      </c>
      <c r="D47" s="162"/>
    </row>
    <row r="48" spans="1:4" ht="15" x14ac:dyDescent="0.25">
      <c r="B48" s="161" t="s">
        <v>606</v>
      </c>
      <c r="C48" s="161" t="s">
        <v>607</v>
      </c>
      <c r="D48"/>
    </row>
    <row r="49" spans="2:4" x14ac:dyDescent="0.2">
      <c r="B49" s="161" t="s">
        <v>608</v>
      </c>
      <c r="C49" s="163" t="s">
        <v>609</v>
      </c>
      <c r="D49" s="163"/>
    </row>
    <row r="50" spans="2:4" x14ac:dyDescent="0.2">
      <c r="B50" s="161" t="s">
        <v>610</v>
      </c>
      <c r="C50" s="163" t="s">
        <v>611</v>
      </c>
      <c r="D50" s="163"/>
    </row>
  </sheetData>
  <sheetProtection formatCells="0" formatColumns="0" formatRows="0" autoFilter="0" pivotTables="0"/>
  <mergeCells count="7">
    <mergeCell ref="C47:D47"/>
    <mergeCell ref="C49:D49"/>
    <mergeCell ref="C50:D50"/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opLeftCell="A194" zoomScaleNormal="100" workbookViewId="0">
      <selection sqref="A1:E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7" t="s">
        <v>602</v>
      </c>
      <c r="B1" s="167"/>
      <c r="C1" s="167"/>
      <c r="D1" s="10" t="s">
        <v>498</v>
      </c>
      <c r="E1" s="18">
        <v>2025</v>
      </c>
    </row>
    <row r="2" spans="1:5" s="11" customFormat="1" ht="18.95" customHeight="1" x14ac:dyDescent="0.25">
      <c r="A2" s="167" t="s">
        <v>503</v>
      </c>
      <c r="B2" s="167"/>
      <c r="C2" s="167"/>
      <c r="D2" s="10" t="s">
        <v>499</v>
      </c>
      <c r="E2" s="18" t="s">
        <v>501</v>
      </c>
    </row>
    <row r="3" spans="1:5" s="11" customFormat="1" ht="18.95" customHeight="1" x14ac:dyDescent="0.25">
      <c r="A3" s="167" t="s">
        <v>603</v>
      </c>
      <c r="B3" s="167"/>
      <c r="C3" s="167"/>
      <c r="D3" s="10" t="s">
        <v>500</v>
      </c>
      <c r="E3" s="18">
        <v>2</v>
      </c>
    </row>
    <row r="4" spans="1:5" s="11" customFormat="1" ht="18.95" customHeight="1" x14ac:dyDescent="0.25">
      <c r="A4" s="167" t="s">
        <v>516</v>
      </c>
      <c r="B4" s="167"/>
      <c r="C4" s="167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9230738.5199999996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0">
        <f>SUM(C11+C21+C27+C30+C36+C39+C48)</f>
        <v>1574975.36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1574975.36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1574975.36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7623800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7623800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7623800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31963.16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31963.16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31963.16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6643096.0399999982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0">
        <f>C96+C103+C113</f>
        <v>5830668.5199999986</v>
      </c>
      <c r="D95" s="112">
        <f>C95/$C$94</f>
        <v>0.87770348116177477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4506827.1099999994</v>
      </c>
      <c r="D96" s="112">
        <f t="shared" ref="D96:D159" si="0">C96/$C$94</f>
        <v>0.67842269370532848</v>
      </c>
      <c r="E96" s="41"/>
    </row>
    <row r="97" spans="1:5" x14ac:dyDescent="0.2">
      <c r="A97" s="43">
        <v>5111</v>
      </c>
      <c r="B97" s="41" t="s">
        <v>280</v>
      </c>
      <c r="C97" s="141">
        <v>2823313.94</v>
      </c>
      <c r="D97" s="44">
        <f t="shared" si="0"/>
        <v>0.42499971745102161</v>
      </c>
      <c r="E97" s="41"/>
    </row>
    <row r="98" spans="1:5" x14ac:dyDescent="0.2">
      <c r="A98" s="43">
        <v>5112</v>
      </c>
      <c r="B98" s="41" t="s">
        <v>281</v>
      </c>
      <c r="C98" s="141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1">
        <v>86924.11</v>
      </c>
      <c r="D99" s="44">
        <f t="shared" si="0"/>
        <v>1.308487932081741E-2</v>
      </c>
      <c r="E99" s="41"/>
    </row>
    <row r="100" spans="1:5" x14ac:dyDescent="0.2">
      <c r="A100" s="43">
        <v>5114</v>
      </c>
      <c r="B100" s="41" t="s">
        <v>283</v>
      </c>
      <c r="C100" s="141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1">
        <v>1596589.06</v>
      </c>
      <c r="D101" s="44">
        <f t="shared" si="0"/>
        <v>0.24033809693348954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778502.85</v>
      </c>
      <c r="D103" s="112">
        <f t="shared" si="0"/>
        <v>0.11718976292265078</v>
      </c>
      <c r="E103" s="41"/>
    </row>
    <row r="104" spans="1:5" x14ac:dyDescent="0.2">
      <c r="A104" s="43">
        <v>5121</v>
      </c>
      <c r="B104" s="41" t="s">
        <v>287</v>
      </c>
      <c r="C104" s="141">
        <v>69922.22</v>
      </c>
      <c r="D104" s="44">
        <f t="shared" si="0"/>
        <v>1.0525547061035718E-2</v>
      </c>
      <c r="E104" s="41"/>
    </row>
    <row r="105" spans="1:5" x14ac:dyDescent="0.2">
      <c r="A105" s="43">
        <v>5122</v>
      </c>
      <c r="B105" s="41" t="s">
        <v>288</v>
      </c>
      <c r="C105" s="141">
        <v>126904.6</v>
      </c>
      <c r="D105" s="44">
        <f t="shared" si="0"/>
        <v>1.9103231269858328E-2</v>
      </c>
      <c r="E105" s="41"/>
    </row>
    <row r="106" spans="1:5" x14ac:dyDescent="0.2">
      <c r="A106" s="43">
        <v>5123</v>
      </c>
      <c r="B106" s="41" t="s">
        <v>289</v>
      </c>
      <c r="C106" s="14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1">
        <v>30337.7</v>
      </c>
      <c r="D107" s="44">
        <f t="shared" si="0"/>
        <v>4.5668013554715989E-3</v>
      </c>
      <c r="E107" s="41"/>
    </row>
    <row r="108" spans="1:5" x14ac:dyDescent="0.2">
      <c r="A108" s="43">
        <v>5125</v>
      </c>
      <c r="B108" s="41" t="s">
        <v>291</v>
      </c>
      <c r="C108" s="141">
        <v>9854.9599999999991</v>
      </c>
      <c r="D108" s="44">
        <f t="shared" si="0"/>
        <v>1.4834890148600053E-3</v>
      </c>
      <c r="E108" s="41"/>
    </row>
    <row r="109" spans="1:5" x14ac:dyDescent="0.2">
      <c r="A109" s="43">
        <v>5126</v>
      </c>
      <c r="B109" s="41" t="s">
        <v>292</v>
      </c>
      <c r="C109" s="141">
        <v>517824.17</v>
      </c>
      <c r="D109" s="44">
        <f t="shared" si="0"/>
        <v>7.7949222302678034E-2</v>
      </c>
      <c r="E109" s="41"/>
    </row>
    <row r="110" spans="1:5" x14ac:dyDescent="0.2">
      <c r="A110" s="43">
        <v>5127</v>
      </c>
      <c r="B110" s="41" t="s">
        <v>293</v>
      </c>
      <c r="C110" s="141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23659.200000000001</v>
      </c>
      <c r="D112" s="44">
        <f t="shared" si="0"/>
        <v>3.5614719187470919E-3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545338.55999999994</v>
      </c>
      <c r="D113" s="112">
        <f t="shared" si="0"/>
        <v>8.2091024533795548E-2</v>
      </c>
      <c r="E113" s="41"/>
    </row>
    <row r="114" spans="1:5" x14ac:dyDescent="0.2">
      <c r="A114" s="43">
        <v>5131</v>
      </c>
      <c r="B114" s="41" t="s">
        <v>297</v>
      </c>
      <c r="C114" s="141">
        <v>62888</v>
      </c>
      <c r="D114" s="44">
        <f t="shared" si="0"/>
        <v>9.4666703027222864E-3</v>
      </c>
      <c r="E114" s="41"/>
    </row>
    <row r="115" spans="1:5" x14ac:dyDescent="0.2">
      <c r="A115" s="43">
        <v>5132</v>
      </c>
      <c r="B115" s="41" t="s">
        <v>298</v>
      </c>
      <c r="C115" s="141">
        <v>12180</v>
      </c>
      <c r="D115" s="44">
        <f t="shared" si="0"/>
        <v>1.8334824495477267E-3</v>
      </c>
      <c r="E115" s="41"/>
    </row>
    <row r="116" spans="1:5" x14ac:dyDescent="0.2">
      <c r="A116" s="43">
        <v>5133</v>
      </c>
      <c r="B116" s="41" t="s">
        <v>299</v>
      </c>
      <c r="C116" s="141">
        <v>0</v>
      </c>
      <c r="D116" s="44">
        <f t="shared" si="0"/>
        <v>0</v>
      </c>
      <c r="E116" s="41"/>
    </row>
    <row r="117" spans="1:5" x14ac:dyDescent="0.2">
      <c r="A117" s="43">
        <v>5134</v>
      </c>
      <c r="B117" s="41" t="s">
        <v>300</v>
      </c>
      <c r="C117" s="141">
        <v>90218.64</v>
      </c>
      <c r="D117" s="44">
        <f t="shared" si="0"/>
        <v>1.3580812238264739E-2</v>
      </c>
      <c r="E117" s="41"/>
    </row>
    <row r="118" spans="1:5" x14ac:dyDescent="0.2">
      <c r="A118" s="43">
        <v>5135</v>
      </c>
      <c r="B118" s="41" t="s">
        <v>301</v>
      </c>
      <c r="C118" s="141">
        <v>96904.72</v>
      </c>
      <c r="D118" s="44">
        <f t="shared" si="0"/>
        <v>1.4587282709223036E-2</v>
      </c>
      <c r="E118" s="41"/>
    </row>
    <row r="119" spans="1:5" x14ac:dyDescent="0.2">
      <c r="A119" s="43">
        <v>5136</v>
      </c>
      <c r="B119" s="41" t="s">
        <v>302</v>
      </c>
      <c r="C119" s="141">
        <v>1392</v>
      </c>
      <c r="D119" s="44">
        <f t="shared" si="0"/>
        <v>2.0954085137688306E-4</v>
      </c>
      <c r="E119" s="41"/>
    </row>
    <row r="120" spans="1:5" x14ac:dyDescent="0.2">
      <c r="A120" s="43">
        <v>5137</v>
      </c>
      <c r="B120" s="41" t="s">
        <v>303</v>
      </c>
      <c r="C120" s="141">
        <v>26983.8</v>
      </c>
      <c r="D120" s="44">
        <f t="shared" si="0"/>
        <v>4.0619313400743796E-3</v>
      </c>
      <c r="E120" s="41"/>
    </row>
    <row r="121" spans="1:5" x14ac:dyDescent="0.2">
      <c r="A121" s="43">
        <v>5138</v>
      </c>
      <c r="B121" s="41" t="s">
        <v>304</v>
      </c>
      <c r="C121" s="141">
        <v>158039.4</v>
      </c>
      <c r="D121" s="44">
        <f t="shared" si="0"/>
        <v>2.379002185854294E-2</v>
      </c>
      <c r="E121" s="41"/>
    </row>
    <row r="122" spans="1:5" x14ac:dyDescent="0.2">
      <c r="A122" s="43">
        <v>5139</v>
      </c>
      <c r="B122" s="41" t="s">
        <v>305</v>
      </c>
      <c r="C122" s="141">
        <v>96732</v>
      </c>
      <c r="D122" s="44">
        <f t="shared" si="0"/>
        <v>1.4561282784043571E-2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812427.5199999999</v>
      </c>
      <c r="D123" s="112">
        <f t="shared" si="0"/>
        <v>0.12229651883822533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683255.32</v>
      </c>
      <c r="D133" s="112">
        <f t="shared" si="0"/>
        <v>0.10285194070444301</v>
      </c>
      <c r="E133" s="41"/>
    </row>
    <row r="134" spans="1:5" x14ac:dyDescent="0.2">
      <c r="A134" s="43">
        <v>5241</v>
      </c>
      <c r="B134" s="41" t="s">
        <v>315</v>
      </c>
      <c r="C134" s="141">
        <v>683255.32</v>
      </c>
      <c r="D134" s="44">
        <f t="shared" si="0"/>
        <v>0.10285194070444301</v>
      </c>
      <c r="E134" s="41"/>
    </row>
    <row r="135" spans="1:5" x14ac:dyDescent="0.2">
      <c r="A135" s="43">
        <v>5242</v>
      </c>
      <c r="B135" s="41" t="s">
        <v>316</v>
      </c>
      <c r="C135" s="14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1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129172.2</v>
      </c>
      <c r="D138" s="112">
        <f t="shared" si="0"/>
        <v>1.9444578133782336E-2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129172.2</v>
      </c>
      <c r="D140" s="44">
        <f t="shared" si="0"/>
        <v>1.9444578133782336E-2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  <row r="216" spans="1:5" x14ac:dyDescent="0.2">
      <c r="B216" s="161" t="s">
        <v>604</v>
      </c>
      <c r="C216" s="162" t="s">
        <v>605</v>
      </c>
      <c r="D216" s="162"/>
    </row>
    <row r="217" spans="1:5" ht="15" x14ac:dyDescent="0.25">
      <c r="B217" s="161" t="s">
        <v>606</v>
      </c>
      <c r="C217" s="161" t="s">
        <v>607</v>
      </c>
      <c r="D217"/>
    </row>
    <row r="218" spans="1:5" x14ac:dyDescent="0.2">
      <c r="B218" s="161" t="s">
        <v>608</v>
      </c>
      <c r="C218" s="163" t="s">
        <v>609</v>
      </c>
      <c r="D218" s="163"/>
    </row>
    <row r="219" spans="1:5" x14ac:dyDescent="0.2">
      <c r="B219" s="161" t="s">
        <v>610</v>
      </c>
      <c r="C219" s="163" t="s">
        <v>611</v>
      </c>
      <c r="D219" s="163"/>
    </row>
  </sheetData>
  <sheetProtection formatCells="0" formatColumns="0" formatRows="0" insertColumns="0" insertRows="0" insertHyperlinks="0" deleteColumns="0" deleteRows="0" sort="0" autoFilter="0" pivotTables="0"/>
  <mergeCells count="7">
    <mergeCell ref="C218:D218"/>
    <mergeCell ref="C219:D219"/>
    <mergeCell ref="A1:C1"/>
    <mergeCell ref="A2:C2"/>
    <mergeCell ref="A3:C3"/>
    <mergeCell ref="A4:C4"/>
    <mergeCell ref="C216:D216"/>
  </mergeCells>
  <printOptions horizontalCentered="1"/>
  <pageMargins left="0.27559055118110237" right="0.19685039370078741" top="0.19685039370078741" bottom="0.15748031496062992" header="0.19685039370078741" footer="0.11811023622047245"/>
  <pageSetup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topLeftCell="C165" zoomScaleNormal="100" workbookViewId="0">
      <selection sqref="A1:I17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3" t="s">
        <v>602</v>
      </c>
      <c r="B1" s="174"/>
      <c r="C1" s="174"/>
      <c r="D1" s="174"/>
      <c r="E1" s="174"/>
      <c r="F1" s="174"/>
      <c r="G1" s="10" t="s">
        <v>498</v>
      </c>
      <c r="H1" s="18">
        <v>2025</v>
      </c>
    </row>
    <row r="2" spans="1:8" s="11" customFormat="1" ht="18.95" customHeight="1" x14ac:dyDescent="0.25">
      <c r="A2" s="173" t="s">
        <v>502</v>
      </c>
      <c r="B2" s="174"/>
      <c r="C2" s="174"/>
      <c r="D2" s="174"/>
      <c r="E2" s="174"/>
      <c r="F2" s="174"/>
      <c r="G2" s="10" t="s">
        <v>499</v>
      </c>
      <c r="H2" s="18" t="s">
        <v>501</v>
      </c>
    </row>
    <row r="3" spans="1:8" s="11" customFormat="1" ht="18.95" customHeight="1" x14ac:dyDescent="0.25">
      <c r="A3" s="173" t="s">
        <v>603</v>
      </c>
      <c r="B3" s="174"/>
      <c r="C3" s="174"/>
      <c r="D3" s="174"/>
      <c r="E3" s="174"/>
      <c r="F3" s="174"/>
      <c r="G3" s="10" t="s">
        <v>500</v>
      </c>
      <c r="H3" s="18">
        <v>2</v>
      </c>
    </row>
    <row r="4" spans="1:8" s="11" customFormat="1" ht="18.95" customHeight="1" x14ac:dyDescent="0.25">
      <c r="A4" s="173" t="s">
        <v>516</v>
      </c>
      <c r="B4" s="174"/>
      <c r="C4" s="174"/>
      <c r="D4" s="174"/>
      <c r="E4" s="174"/>
      <c r="F4" s="174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786568.51</v>
      </c>
      <c r="D15" s="143">
        <v>785823.76</v>
      </c>
      <c r="E15" s="143">
        <v>807838.41</v>
      </c>
      <c r="F15" s="143">
        <v>0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52006.01</v>
      </c>
      <c r="D20" s="143">
        <v>52006.01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3">
        <v>0</v>
      </c>
      <c r="D21" s="143">
        <v>7000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3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3480939.85</v>
      </c>
      <c r="D56" s="143">
        <f>SUM(D57:D63)</f>
        <v>0</v>
      </c>
      <c r="E56" s="143">
        <f>SUM(E57:E63)</f>
        <v>658031.67000000004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3">
        <v>0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3336498.5</v>
      </c>
      <c r="D59" s="143">
        <v>0</v>
      </c>
      <c r="E59" s="143">
        <v>658031.67000000004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144441.35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0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0</v>
      </c>
      <c r="D63" s="143">
        <v>0</v>
      </c>
      <c r="E63" s="143">
        <v>0</v>
      </c>
    </row>
    <row r="64" spans="1:10" x14ac:dyDescent="0.2">
      <c r="A64" s="16">
        <v>1240</v>
      </c>
      <c r="B64" s="14" t="s">
        <v>157</v>
      </c>
      <c r="C64" s="143">
        <f>SUM(C65:C72)</f>
        <v>3523294.97</v>
      </c>
      <c r="D64" s="143">
        <f t="shared" ref="D64:E64" si="0">SUM(D65:D72)</f>
        <v>0</v>
      </c>
      <c r="E64" s="143">
        <f t="shared" si="0"/>
        <v>2225358.2299999995</v>
      </c>
    </row>
    <row r="65" spans="1:9" x14ac:dyDescent="0.2">
      <c r="A65" s="16">
        <v>1241</v>
      </c>
      <c r="B65" s="14" t="s">
        <v>158</v>
      </c>
      <c r="C65" s="143">
        <v>771228.42</v>
      </c>
      <c r="D65" s="143">
        <v>0</v>
      </c>
      <c r="E65" s="143">
        <v>389397.01</v>
      </c>
    </row>
    <row r="66" spans="1:9" x14ac:dyDescent="0.2">
      <c r="A66" s="16">
        <v>1242</v>
      </c>
      <c r="B66" s="14" t="s">
        <v>159</v>
      </c>
      <c r="C66" s="143">
        <v>176179.66</v>
      </c>
      <c r="D66" s="143">
        <v>0</v>
      </c>
      <c r="E66" s="143">
        <v>123439.12</v>
      </c>
    </row>
    <row r="67" spans="1:9" x14ac:dyDescent="0.2">
      <c r="A67" s="16">
        <v>1243</v>
      </c>
      <c r="B67" s="14" t="s">
        <v>160</v>
      </c>
      <c r="C67" s="143">
        <v>425435.4</v>
      </c>
      <c r="D67" s="143">
        <v>0</v>
      </c>
      <c r="E67" s="143">
        <v>166431.92000000001</v>
      </c>
    </row>
    <row r="68" spans="1:9" x14ac:dyDescent="0.2">
      <c r="A68" s="16">
        <v>1244</v>
      </c>
      <c r="B68" s="14" t="s">
        <v>161</v>
      </c>
      <c r="C68" s="143">
        <v>2035252</v>
      </c>
      <c r="D68" s="143">
        <v>0</v>
      </c>
      <c r="E68" s="143">
        <v>1499238.67</v>
      </c>
    </row>
    <row r="69" spans="1:9" x14ac:dyDescent="0.2">
      <c r="A69" s="16">
        <v>1245</v>
      </c>
      <c r="B69" s="14" t="s">
        <v>162</v>
      </c>
      <c r="C69" s="143">
        <v>0</v>
      </c>
      <c r="D69" s="143">
        <v>0</v>
      </c>
      <c r="E69" s="143">
        <v>0</v>
      </c>
    </row>
    <row r="70" spans="1:9" x14ac:dyDescent="0.2">
      <c r="A70" s="16">
        <v>1246</v>
      </c>
      <c r="B70" s="14" t="s">
        <v>163</v>
      </c>
      <c r="C70" s="143">
        <v>115199.49</v>
      </c>
      <c r="D70" s="143">
        <v>0</v>
      </c>
      <c r="E70" s="143">
        <v>46851.51</v>
      </c>
    </row>
    <row r="71" spans="1:9" x14ac:dyDescent="0.2">
      <c r="A71" s="16">
        <v>1247</v>
      </c>
      <c r="B71" s="14" t="s">
        <v>164</v>
      </c>
      <c r="C71" s="143">
        <v>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66413</v>
      </c>
      <c r="D76" s="143">
        <f>SUM(D77:D81)</f>
        <v>0</v>
      </c>
      <c r="E76" s="143">
        <f>SUM(E77:E81)</f>
        <v>66231.070000000007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3">
        <v>0</v>
      </c>
      <c r="D77" s="143">
        <v>0</v>
      </c>
      <c r="E77" s="143">
        <v>0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66413</v>
      </c>
      <c r="D80" s="143">
        <v>0</v>
      </c>
      <c r="E80" s="143">
        <v>66231.070000000007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3">
        <v>0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779640.8600000001</v>
      </c>
      <c r="D110" s="143">
        <f>SUM(D111:D119)</f>
        <v>779640.8600000001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56550.73</v>
      </c>
      <c r="D111" s="143">
        <f>C111</f>
        <v>56550.73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83200.210000000006</v>
      </c>
      <c r="D112" s="143">
        <f t="shared" ref="D112:D119" si="1">C112</f>
        <v>83200.210000000006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0</v>
      </c>
      <c r="D113" s="143">
        <f t="shared" si="1"/>
        <v>0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639889.92000000004</v>
      </c>
      <c r="D117" s="143">
        <f t="shared" si="1"/>
        <v>639889.92000000004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0</v>
      </c>
      <c r="D119" s="143">
        <f t="shared" si="1"/>
        <v>0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5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  <row r="175" spans="1:5" x14ac:dyDescent="0.2">
      <c r="B175" s="161" t="s">
        <v>604</v>
      </c>
      <c r="C175" s="162" t="s">
        <v>605</v>
      </c>
      <c r="D175" s="162"/>
    </row>
    <row r="176" spans="1:5" ht="15" x14ac:dyDescent="0.25">
      <c r="B176" s="161" t="s">
        <v>606</v>
      </c>
      <c r="C176" s="161" t="s">
        <v>607</v>
      </c>
      <c r="D176"/>
    </row>
    <row r="177" spans="2:4" x14ac:dyDescent="0.2">
      <c r="B177" s="161" t="s">
        <v>608</v>
      </c>
      <c r="C177" s="163" t="s">
        <v>609</v>
      </c>
      <c r="D177" s="163"/>
    </row>
    <row r="178" spans="2:4" x14ac:dyDescent="0.2">
      <c r="B178" s="161" t="s">
        <v>610</v>
      </c>
      <c r="C178" s="163" t="s">
        <v>611</v>
      </c>
      <c r="D178" s="163"/>
    </row>
  </sheetData>
  <sheetProtection formatCells="0" formatColumns="0" formatRows="0" insertColumns="0" insertRows="0" insertHyperlinks="0" deleteColumns="0" deleteRows="0" sort="0" autoFilter="0" pivotTables="0"/>
  <mergeCells count="7">
    <mergeCell ref="C177:D177"/>
    <mergeCell ref="C178:D178"/>
    <mergeCell ref="A1:F1"/>
    <mergeCell ref="A2:F2"/>
    <mergeCell ref="A3:F3"/>
    <mergeCell ref="A4:F4"/>
    <mergeCell ref="C175:D175"/>
  </mergeCells>
  <printOptions horizontalCentered="1" verticalCentered="1"/>
  <pageMargins left="0.15" right="0.12" top="0.51181102362204722" bottom="0.41" header="0.31496062992125984" footer="0.12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25" workbookViewId="0">
      <selection sqref="A1:E3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5" t="s">
        <v>602</v>
      </c>
      <c r="B1" s="175"/>
      <c r="C1" s="175"/>
      <c r="D1" s="20" t="s">
        <v>498</v>
      </c>
      <c r="E1" s="21">
        <v>2025</v>
      </c>
    </row>
    <row r="2" spans="1:5" ht="18.95" customHeight="1" x14ac:dyDescent="0.2">
      <c r="A2" s="175" t="s">
        <v>504</v>
      </c>
      <c r="B2" s="175"/>
      <c r="C2" s="175"/>
      <c r="D2" s="20" t="s">
        <v>499</v>
      </c>
      <c r="E2" s="21" t="s">
        <v>501</v>
      </c>
    </row>
    <row r="3" spans="1:5" ht="18.95" customHeight="1" x14ac:dyDescent="0.2">
      <c r="A3" s="175" t="s">
        <v>603</v>
      </c>
      <c r="B3" s="175"/>
      <c r="C3" s="175"/>
      <c r="D3" s="20" t="s">
        <v>500</v>
      </c>
      <c r="E3" s="21">
        <v>2</v>
      </c>
    </row>
    <row r="4" spans="1:5" ht="18.95" customHeight="1" x14ac:dyDescent="0.2">
      <c r="A4" s="175" t="s">
        <v>516</v>
      </c>
      <c r="B4" s="175"/>
      <c r="C4" s="175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0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3336498.58</v>
      </c>
      <c r="E10" s="14"/>
    </row>
    <row r="11" spans="1:5" x14ac:dyDescent="0.2">
      <c r="A11" s="26">
        <v>3130</v>
      </c>
      <c r="B11" s="22" t="s">
        <v>385</v>
      </c>
      <c r="C11" s="146">
        <v>114093.79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2587642.48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1978579.98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  <row r="32" spans="1:5" x14ac:dyDescent="0.2">
      <c r="B32" s="161" t="s">
        <v>604</v>
      </c>
      <c r="C32" s="162" t="s">
        <v>605</v>
      </c>
      <c r="D32" s="162"/>
    </row>
    <row r="33" spans="2:4" ht="15" x14ac:dyDescent="0.25">
      <c r="B33" s="161" t="s">
        <v>606</v>
      </c>
      <c r="C33" s="161" t="s">
        <v>607</v>
      </c>
      <c r="D33"/>
    </row>
    <row r="34" spans="2:4" x14ac:dyDescent="0.2">
      <c r="B34" s="161" t="s">
        <v>608</v>
      </c>
      <c r="C34" s="163" t="s">
        <v>609</v>
      </c>
      <c r="D34" s="163"/>
    </row>
    <row r="35" spans="2:4" x14ac:dyDescent="0.2">
      <c r="B35" s="161" t="s">
        <v>610</v>
      </c>
      <c r="C35" s="163" t="s">
        <v>611</v>
      </c>
      <c r="D35" s="163"/>
    </row>
  </sheetData>
  <sheetProtection formatCells="0" formatColumns="0" formatRows="0" insertColumns="0" insertRows="0" insertHyperlinks="0" deleteColumns="0" deleteRows="0" sort="0" autoFilter="0" pivotTables="0"/>
  <mergeCells count="7">
    <mergeCell ref="C34:D34"/>
    <mergeCell ref="C35:D35"/>
    <mergeCell ref="A1:C1"/>
    <mergeCell ref="A2:C2"/>
    <mergeCell ref="A3:C3"/>
    <mergeCell ref="A4:C4"/>
    <mergeCell ref="C32:D32"/>
  </mergeCells>
  <printOptions horizontalCentered="1"/>
  <pageMargins left="0.27559055118110237" right="0.27559055118110237" top="0.47244094488188981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3"/>
  <sheetViews>
    <sheetView topLeftCell="A136" zoomScaleNormal="100" workbookViewId="0">
      <selection sqref="A1:E153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5" t="s">
        <v>602</v>
      </c>
      <c r="B1" s="175"/>
      <c r="C1" s="175"/>
      <c r="D1" s="20" t="s">
        <v>498</v>
      </c>
      <c r="E1" s="21">
        <v>2025</v>
      </c>
    </row>
    <row r="2" spans="1:5" s="28" customFormat="1" ht="18.95" customHeight="1" x14ac:dyDescent="0.25">
      <c r="A2" s="175" t="s">
        <v>505</v>
      </c>
      <c r="B2" s="175"/>
      <c r="C2" s="175"/>
      <c r="D2" s="20" t="s">
        <v>499</v>
      </c>
      <c r="E2" s="21" t="s">
        <v>501</v>
      </c>
    </row>
    <row r="3" spans="1:5" s="28" customFormat="1" ht="18.95" customHeight="1" x14ac:dyDescent="0.25">
      <c r="A3" s="175" t="s">
        <v>603</v>
      </c>
      <c r="B3" s="175"/>
      <c r="C3" s="175"/>
      <c r="D3" s="20" t="s">
        <v>500</v>
      </c>
      <c r="E3" s="21">
        <v>2</v>
      </c>
    </row>
    <row r="4" spans="1:5" s="28" customFormat="1" ht="18.95" customHeight="1" x14ac:dyDescent="0.25">
      <c r="A4" s="175" t="s">
        <v>516</v>
      </c>
      <c r="B4" s="175"/>
      <c r="C4" s="175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3829854.32</v>
      </c>
      <c r="D10" s="146">
        <v>1397632.2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3829854.32</v>
      </c>
      <c r="D16" s="147">
        <f>SUM(D9:D15)</f>
        <v>1397632.2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7">
        <f>SUM(C22:C28)</f>
        <v>0</v>
      </c>
      <c r="D21" s="147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0</v>
      </c>
      <c r="D26" s="146">
        <v>0</v>
      </c>
    </row>
    <row r="27" spans="1:5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157</v>
      </c>
      <c r="C29" s="147">
        <f>SUM(C30:C37)</f>
        <v>14610</v>
      </c>
      <c r="D29" s="147">
        <f>SUM(D30:D37)</f>
        <v>437815.98</v>
      </c>
    </row>
    <row r="30" spans="1:5" x14ac:dyDescent="0.2">
      <c r="A30" s="26">
        <v>1241</v>
      </c>
      <c r="B30" s="22" t="s">
        <v>158</v>
      </c>
      <c r="C30" s="146">
        <v>14610</v>
      </c>
      <c r="D30" s="146">
        <v>166461.98000000001</v>
      </c>
    </row>
    <row r="31" spans="1:5" x14ac:dyDescent="0.2">
      <c r="A31" s="26">
        <v>1242</v>
      </c>
      <c r="B31" s="22" t="s">
        <v>159</v>
      </c>
      <c r="C31" s="146">
        <v>0</v>
      </c>
      <c r="D31" s="146">
        <v>1800</v>
      </c>
    </row>
    <row r="32" spans="1:5" x14ac:dyDescent="0.2">
      <c r="A32" s="26">
        <v>1243</v>
      </c>
      <c r="B32" s="22" t="s">
        <v>160</v>
      </c>
      <c r="C32" s="146">
        <v>0</v>
      </c>
      <c r="D32" s="146">
        <v>231554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38000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0</v>
      </c>
      <c r="D35" s="146">
        <v>0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0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14610</v>
      </c>
      <c r="D44" s="147">
        <f>D21+D29+D38</f>
        <v>437815.98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x14ac:dyDescent="0.2">
      <c r="A48" s="33">
        <v>3210</v>
      </c>
      <c r="B48" s="34" t="s">
        <v>521</v>
      </c>
      <c r="C48" s="147">
        <v>2587642.48</v>
      </c>
      <c r="D48" s="147">
        <v>-602142.12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7">
        <f>C54+C66+C94+C97+C50</f>
        <v>0</v>
      </c>
      <c r="D49" s="147">
        <f>D54+D66+D94+D97+D50</f>
        <v>454103.89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0</v>
      </c>
      <c r="D66" s="147">
        <f>D67+D76+D79+D85</f>
        <v>454103.89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454103.89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111216.62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342217.37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669.9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0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0</v>
      </c>
      <c r="D97" s="147">
        <f>SUM(D98:D102)</f>
        <v>0</v>
      </c>
    </row>
    <row r="98" spans="1:4" x14ac:dyDescent="0.2">
      <c r="A98" s="26">
        <v>2111</v>
      </c>
      <c r="B98" s="22" t="s">
        <v>523</v>
      </c>
      <c r="C98" s="146">
        <v>0</v>
      </c>
      <c r="D98" s="146">
        <v>0</v>
      </c>
    </row>
    <row r="99" spans="1:4" x14ac:dyDescent="0.2">
      <c r="A99" s="26">
        <v>2112</v>
      </c>
      <c r="B99" s="22" t="s">
        <v>524</v>
      </c>
      <c r="C99" s="146">
        <v>0</v>
      </c>
      <c r="D99" s="146">
        <v>-0.02</v>
      </c>
    </row>
    <row r="100" spans="1:4" x14ac:dyDescent="0.2">
      <c r="A100" s="26">
        <v>2112</v>
      </c>
      <c r="B100" s="22" t="s">
        <v>525</v>
      </c>
      <c r="C100" s="146">
        <v>0</v>
      </c>
      <c r="D100" s="146">
        <v>0.01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0.01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0</v>
      </c>
      <c r="D103" s="147">
        <f>+D104</f>
        <v>0</v>
      </c>
    </row>
    <row r="104" spans="1:4" x14ac:dyDescent="0.2">
      <c r="A104" s="96">
        <v>3100</v>
      </c>
      <c r="B104" s="100" t="s">
        <v>541</v>
      </c>
      <c r="C104" s="153">
        <f>SUM(C105:C108)</f>
        <v>0</v>
      </c>
      <c r="D104" s="153">
        <f>SUM(D105:D108)</f>
        <v>0</v>
      </c>
    </row>
    <row r="105" spans="1:4" x14ac:dyDescent="0.2">
      <c r="A105" s="98"/>
      <c r="B105" s="101" t="s">
        <v>542</v>
      </c>
      <c r="C105" s="154">
        <v>0</v>
      </c>
      <c r="D105" s="154">
        <v>0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0</v>
      </c>
      <c r="D112" s="150">
        <f>+D113+D135</f>
        <v>0</v>
      </c>
    </row>
    <row r="113" spans="1:4" x14ac:dyDescent="0.2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0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0</v>
      </c>
    </row>
    <row r="135" spans="1:4" x14ac:dyDescent="0.2">
      <c r="A135" s="33">
        <v>1120</v>
      </c>
      <c r="B135" s="85" t="s">
        <v>529</v>
      </c>
      <c r="C135" s="147">
        <f>SUM(C136:C144)</f>
        <v>0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0</v>
      </c>
      <c r="D142" s="146">
        <v>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0</v>
      </c>
    </row>
    <row r="145" spans="1:4" x14ac:dyDescent="0.2">
      <c r="A145" s="26"/>
      <c r="B145" s="87" t="s">
        <v>539</v>
      </c>
      <c r="C145" s="147">
        <f>C48+C49+C103-C109-C112</f>
        <v>2587642.48</v>
      </c>
      <c r="D145" s="147">
        <f>D48+D49+D103-D109-D112</f>
        <v>-148038.22999999998</v>
      </c>
    </row>
    <row r="147" spans="1:4" x14ac:dyDescent="0.2">
      <c r="B147" s="22" t="s">
        <v>518</v>
      </c>
    </row>
    <row r="150" spans="1:4" x14ac:dyDescent="0.2">
      <c r="B150" s="161" t="s">
        <v>604</v>
      </c>
      <c r="C150" s="162" t="s">
        <v>605</v>
      </c>
      <c r="D150" s="162"/>
    </row>
    <row r="151" spans="1:4" ht="15" x14ac:dyDescent="0.25">
      <c r="B151" s="161" t="s">
        <v>606</v>
      </c>
      <c r="C151" s="161" t="s">
        <v>607</v>
      </c>
      <c r="D151"/>
    </row>
    <row r="152" spans="1:4" x14ac:dyDescent="0.2">
      <c r="B152" s="161" t="s">
        <v>608</v>
      </c>
      <c r="C152" s="163" t="s">
        <v>609</v>
      </c>
      <c r="D152" s="163"/>
    </row>
    <row r="153" spans="1:4" x14ac:dyDescent="0.2">
      <c r="B153" s="161" t="s">
        <v>610</v>
      </c>
      <c r="C153" s="163" t="s">
        <v>611</v>
      </c>
      <c r="D153" s="163"/>
    </row>
  </sheetData>
  <sheetProtection formatCells="0" formatColumns="0" formatRows="0" insertColumns="0" insertRows="0" insertHyperlinks="0" deleteColumns="0" deleteRows="0" sort="0" autoFilter="0" pivotTables="0"/>
  <mergeCells count="7">
    <mergeCell ref="C152:D152"/>
    <mergeCell ref="C153:D153"/>
    <mergeCell ref="A1:C1"/>
    <mergeCell ref="A2:C2"/>
    <mergeCell ref="A3:C3"/>
    <mergeCell ref="A4:C4"/>
    <mergeCell ref="C150:D150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33" right="0.12" top="0.36" bottom="0.12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showGridLines="0" topLeftCell="A4" workbookViewId="0">
      <selection sqref="A1:D28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6" t="s">
        <v>602</v>
      </c>
      <c r="B1" s="177"/>
      <c r="C1" s="178"/>
    </row>
    <row r="2" spans="1:3" s="29" customFormat="1" ht="18" customHeight="1" x14ac:dyDescent="0.25">
      <c r="A2" s="179" t="s">
        <v>506</v>
      </c>
      <c r="B2" s="180"/>
      <c r="C2" s="181"/>
    </row>
    <row r="3" spans="1:3" s="29" customFormat="1" ht="18" customHeight="1" x14ac:dyDescent="0.25">
      <c r="A3" s="179" t="s">
        <v>603</v>
      </c>
      <c r="B3" s="180"/>
      <c r="C3" s="181"/>
    </row>
    <row r="4" spans="1:3" s="31" customFormat="1" ht="18" customHeight="1" x14ac:dyDescent="0.2">
      <c r="A4" s="182" t="s">
        <v>507</v>
      </c>
      <c r="B4" s="183"/>
      <c r="C4" s="184"/>
    </row>
    <row r="5" spans="1:3" s="31" customFormat="1" ht="18" customHeight="1" x14ac:dyDescent="0.2">
      <c r="A5" s="185" t="s">
        <v>406</v>
      </c>
      <c r="B5" s="186"/>
      <c r="C5" s="129">
        <v>2025</v>
      </c>
    </row>
    <row r="6" spans="1:3" x14ac:dyDescent="0.2">
      <c r="A6" s="45" t="s">
        <v>435</v>
      </c>
      <c r="B6" s="45"/>
      <c r="C6" s="88">
        <v>9230738.5199999996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4" x14ac:dyDescent="0.2">
      <c r="A17" s="56">
        <v>3.1</v>
      </c>
      <c r="B17" s="50" t="s">
        <v>446</v>
      </c>
      <c r="C17" s="90">
        <v>0</v>
      </c>
    </row>
    <row r="18" spans="1:4" x14ac:dyDescent="0.2">
      <c r="A18" s="57">
        <v>3.2</v>
      </c>
      <c r="B18" s="50" t="s">
        <v>444</v>
      </c>
      <c r="C18" s="90">
        <v>0</v>
      </c>
    </row>
    <row r="19" spans="1:4" x14ac:dyDescent="0.2">
      <c r="A19" s="57">
        <v>3.3</v>
      </c>
      <c r="B19" s="52" t="s">
        <v>445</v>
      </c>
      <c r="C19" s="91">
        <v>0</v>
      </c>
    </row>
    <row r="20" spans="1:4" x14ac:dyDescent="0.2">
      <c r="A20" s="46"/>
      <c r="B20" s="58"/>
      <c r="C20" s="59"/>
    </row>
    <row r="21" spans="1:4" x14ac:dyDescent="0.2">
      <c r="A21" s="60" t="s">
        <v>549</v>
      </c>
      <c r="B21" s="60"/>
      <c r="C21" s="88">
        <f>C6+C8-C16</f>
        <v>9230738.5199999996</v>
      </c>
    </row>
    <row r="23" spans="1:4" x14ac:dyDescent="0.2">
      <c r="B23" s="30" t="s">
        <v>518</v>
      </c>
    </row>
    <row r="25" spans="1:4" x14ac:dyDescent="0.2">
      <c r="B25" s="161" t="s">
        <v>604</v>
      </c>
      <c r="C25" s="162" t="s">
        <v>605</v>
      </c>
      <c r="D25" s="162"/>
    </row>
    <row r="26" spans="1:4" ht="15" x14ac:dyDescent="0.25">
      <c r="B26" s="161" t="s">
        <v>606</v>
      </c>
      <c r="C26" s="161" t="s">
        <v>607</v>
      </c>
      <c r="D26"/>
    </row>
    <row r="27" spans="1:4" x14ac:dyDescent="0.2">
      <c r="B27" s="161" t="s">
        <v>608</v>
      </c>
      <c r="C27" s="163" t="s">
        <v>609</v>
      </c>
      <c r="D27" s="163"/>
    </row>
    <row r="28" spans="1:4" x14ac:dyDescent="0.2">
      <c r="B28" s="161" t="s">
        <v>610</v>
      </c>
      <c r="C28" s="163" t="s">
        <v>611</v>
      </c>
      <c r="D28" s="163"/>
    </row>
  </sheetData>
  <mergeCells count="8">
    <mergeCell ref="C25:D25"/>
    <mergeCell ref="C27:D27"/>
    <mergeCell ref="C28:D28"/>
    <mergeCell ref="A1:C1"/>
    <mergeCell ref="A2:C2"/>
    <mergeCell ref="A3:C3"/>
    <mergeCell ref="A4:C4"/>
    <mergeCell ref="A5:B5"/>
  </mergeCells>
  <printOptions horizontalCentered="1"/>
  <pageMargins left="0.39370078740157483" right="0.27559055118110237" top="0.74803149606299213" bottom="0.74803149606299213" header="0.31496062992125984" footer="0.31496062992125984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7"/>
  <sheetViews>
    <sheetView showGridLines="0" topLeftCell="A33" workbookViewId="0">
      <selection sqref="A1:D47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7" t="s">
        <v>602</v>
      </c>
      <c r="B1" s="188"/>
      <c r="C1" s="189"/>
    </row>
    <row r="2" spans="1:3" s="32" customFormat="1" ht="18.95" customHeight="1" x14ac:dyDescent="0.25">
      <c r="A2" s="190" t="s">
        <v>508</v>
      </c>
      <c r="B2" s="191"/>
      <c r="C2" s="192"/>
    </row>
    <row r="3" spans="1:3" s="32" customFormat="1" ht="18.95" customHeight="1" x14ac:dyDescent="0.25">
      <c r="A3" s="190" t="s">
        <v>603</v>
      </c>
      <c r="B3" s="191"/>
      <c r="C3" s="192"/>
    </row>
    <row r="4" spans="1:3" x14ac:dyDescent="0.2">
      <c r="A4" s="182" t="s">
        <v>507</v>
      </c>
      <c r="B4" s="183"/>
      <c r="C4" s="184"/>
    </row>
    <row r="5" spans="1:3" ht="22.35" customHeight="1" x14ac:dyDescent="0.2">
      <c r="A5" s="193" t="s">
        <v>406</v>
      </c>
      <c r="B5" s="194"/>
      <c r="C5" s="129">
        <v>2025</v>
      </c>
    </row>
    <row r="6" spans="1:3" x14ac:dyDescent="0.2">
      <c r="A6" s="70" t="s">
        <v>448</v>
      </c>
      <c r="B6" s="45"/>
      <c r="C6" s="92">
        <v>6657706.04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14610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14610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4" x14ac:dyDescent="0.2">
      <c r="A33" s="76" t="s">
        <v>471</v>
      </c>
      <c r="B33" s="63" t="s">
        <v>40</v>
      </c>
      <c r="C33" s="93">
        <v>0</v>
      </c>
    </row>
    <row r="34" spans="1:4" x14ac:dyDescent="0.2">
      <c r="A34" s="76" t="s">
        <v>472</v>
      </c>
      <c r="B34" s="63" t="s">
        <v>368</v>
      </c>
      <c r="C34" s="93">
        <v>0</v>
      </c>
    </row>
    <row r="35" spans="1:4" x14ac:dyDescent="0.2">
      <c r="A35" s="76" t="s">
        <v>473</v>
      </c>
      <c r="B35" s="63" t="s">
        <v>374</v>
      </c>
      <c r="C35" s="93">
        <v>0</v>
      </c>
    </row>
    <row r="36" spans="1:4" x14ac:dyDescent="0.2">
      <c r="A36" s="76" t="s">
        <v>474</v>
      </c>
      <c r="B36" s="63" t="s">
        <v>382</v>
      </c>
      <c r="C36" s="93">
        <v>0</v>
      </c>
    </row>
    <row r="37" spans="1:4" x14ac:dyDescent="0.2">
      <c r="A37" s="76" t="s">
        <v>551</v>
      </c>
      <c r="B37" s="63" t="s">
        <v>599</v>
      </c>
      <c r="C37" s="93">
        <v>0</v>
      </c>
    </row>
    <row r="38" spans="1:4" x14ac:dyDescent="0.2">
      <c r="A38" s="76" t="s">
        <v>552</v>
      </c>
      <c r="B38" s="71" t="s">
        <v>475</v>
      </c>
      <c r="C38" s="95">
        <v>0</v>
      </c>
    </row>
    <row r="39" spans="1:4" x14ac:dyDescent="0.2">
      <c r="A39" s="64"/>
      <c r="B39" s="67"/>
      <c r="C39" s="68"/>
    </row>
    <row r="40" spans="1:4" x14ac:dyDescent="0.2">
      <c r="A40" s="69" t="s">
        <v>550</v>
      </c>
      <c r="B40" s="45"/>
      <c r="C40" s="88">
        <f>C6-C8+C31</f>
        <v>6643096.04</v>
      </c>
    </row>
    <row r="42" spans="1:4" x14ac:dyDescent="0.2">
      <c r="B42" s="30" t="s">
        <v>518</v>
      </c>
    </row>
    <row r="44" spans="1:4" x14ac:dyDescent="0.2">
      <c r="B44" s="161" t="s">
        <v>604</v>
      </c>
      <c r="C44" s="162" t="s">
        <v>605</v>
      </c>
      <c r="D44" s="162"/>
    </row>
    <row r="45" spans="1:4" ht="15" x14ac:dyDescent="0.25">
      <c r="B45" s="161" t="s">
        <v>606</v>
      </c>
      <c r="C45" s="161" t="s">
        <v>607</v>
      </c>
      <c r="D45"/>
    </row>
    <row r="46" spans="1:4" x14ac:dyDescent="0.2">
      <c r="B46" s="161" t="s">
        <v>608</v>
      </c>
      <c r="C46" s="163" t="s">
        <v>609</v>
      </c>
      <c r="D46" s="163"/>
    </row>
    <row r="47" spans="1:4" x14ac:dyDescent="0.2">
      <c r="B47" s="161" t="s">
        <v>610</v>
      </c>
      <c r="C47" s="163" t="s">
        <v>611</v>
      </c>
      <c r="D47" s="163"/>
    </row>
  </sheetData>
  <mergeCells count="8">
    <mergeCell ref="C44:D44"/>
    <mergeCell ref="C46:D46"/>
    <mergeCell ref="C47:D47"/>
    <mergeCell ref="A1:C1"/>
    <mergeCell ref="A2:C2"/>
    <mergeCell ref="A3:C3"/>
    <mergeCell ref="A4:C4"/>
    <mergeCell ref="A5:B5"/>
  </mergeCells>
  <printOptions horizontalCentered="1"/>
  <pageMargins left="0.31496062992125984" right="0.39370078740157483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abSelected="1" topLeftCell="C47" zoomScaleNormal="100" workbookViewId="0">
      <selection activeCell="G67" sqref="G67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5" t="s">
        <v>602</v>
      </c>
      <c r="B1" s="196"/>
      <c r="C1" s="196"/>
      <c r="D1" s="196"/>
      <c r="E1" s="196"/>
      <c r="F1" s="196"/>
      <c r="G1" s="20" t="s">
        <v>498</v>
      </c>
      <c r="H1" s="21">
        <v>2025</v>
      </c>
    </row>
    <row r="2" spans="1:10" ht="18.95" customHeight="1" x14ac:dyDescent="0.2">
      <c r="A2" s="175" t="s">
        <v>509</v>
      </c>
      <c r="B2" s="196"/>
      <c r="C2" s="196"/>
      <c r="D2" s="196"/>
      <c r="E2" s="196"/>
      <c r="F2" s="196"/>
      <c r="G2" s="20" t="s">
        <v>499</v>
      </c>
      <c r="H2" s="21" t="s">
        <v>501</v>
      </c>
    </row>
    <row r="3" spans="1:10" ht="18.95" customHeight="1" x14ac:dyDescent="0.2">
      <c r="A3" s="197" t="s">
        <v>603</v>
      </c>
      <c r="B3" s="198"/>
      <c r="C3" s="198"/>
      <c r="D3" s="198"/>
      <c r="E3" s="198"/>
      <c r="F3" s="198"/>
      <c r="G3" s="20" t="s">
        <v>500</v>
      </c>
      <c r="H3" s="21">
        <v>2</v>
      </c>
    </row>
    <row r="4" spans="1:10" x14ac:dyDescent="0.2">
      <c r="A4" s="197" t="str">
        <f>'Notas a los Edos Financieros'!A4</f>
        <v>(Cifras en Pesos)</v>
      </c>
      <c r="B4" s="198"/>
      <c r="C4" s="198"/>
      <c r="D4" s="198"/>
      <c r="E4" s="198"/>
      <c r="F4" s="198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5" t="s">
        <v>553</v>
      </c>
      <c r="C39" s="195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13375223.33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-6638484.8099999996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2494000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-9230738.5199999996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5" t="s">
        <v>554</v>
      </c>
      <c r="C48" s="195"/>
    </row>
    <row r="49" spans="1:4" x14ac:dyDescent="0.2">
      <c r="B49" s="131" t="s">
        <v>406</v>
      </c>
      <c r="C49" s="130">
        <f>H1</f>
        <v>2025</v>
      </c>
    </row>
    <row r="50" spans="1:4" x14ac:dyDescent="0.2">
      <c r="A50" s="22">
        <v>8210</v>
      </c>
      <c r="B50" s="103" t="s">
        <v>47</v>
      </c>
      <c r="C50" s="160">
        <v>-13375223.33</v>
      </c>
    </row>
    <row r="51" spans="1:4" x14ac:dyDescent="0.2">
      <c r="A51" s="22">
        <v>8220</v>
      </c>
      <c r="B51" s="103" t="s">
        <v>46</v>
      </c>
      <c r="C51" s="160">
        <v>3469591.09</v>
      </c>
    </row>
    <row r="52" spans="1:4" x14ac:dyDescent="0.2">
      <c r="A52" s="22">
        <v>8230</v>
      </c>
      <c r="B52" s="103" t="s">
        <v>600</v>
      </c>
      <c r="C52" s="160">
        <v>-3259103.07</v>
      </c>
    </row>
    <row r="53" spans="1:4" x14ac:dyDescent="0.2">
      <c r="A53" s="22">
        <v>8240</v>
      </c>
      <c r="B53" s="103" t="s">
        <v>45</v>
      </c>
      <c r="C53" s="160">
        <v>6507029.2699999996</v>
      </c>
    </row>
    <row r="54" spans="1:4" x14ac:dyDescent="0.2">
      <c r="A54" s="22">
        <v>8250</v>
      </c>
      <c r="B54" s="103" t="s">
        <v>44</v>
      </c>
      <c r="C54" s="160">
        <v>0</v>
      </c>
    </row>
    <row r="55" spans="1:4" x14ac:dyDescent="0.2">
      <c r="A55" s="22">
        <v>8260</v>
      </c>
      <c r="B55" s="103" t="s">
        <v>43</v>
      </c>
      <c r="C55" s="160">
        <v>0</v>
      </c>
    </row>
    <row r="56" spans="1:4" x14ac:dyDescent="0.2">
      <c r="A56" s="22">
        <v>8270</v>
      </c>
      <c r="B56" s="103" t="s">
        <v>42</v>
      </c>
      <c r="C56" s="160">
        <v>6657706.04</v>
      </c>
    </row>
    <row r="58" spans="1:4" x14ac:dyDescent="0.2">
      <c r="B58" s="14" t="s">
        <v>518</v>
      </c>
    </row>
    <row r="60" spans="1:4" x14ac:dyDescent="0.2">
      <c r="B60" s="161" t="s">
        <v>604</v>
      </c>
      <c r="C60" s="162" t="s">
        <v>605</v>
      </c>
      <c r="D60" s="162"/>
    </row>
    <row r="61" spans="1:4" ht="15" x14ac:dyDescent="0.25">
      <c r="B61" s="161" t="s">
        <v>606</v>
      </c>
      <c r="C61" s="161" t="s">
        <v>607</v>
      </c>
      <c r="D61"/>
    </row>
    <row r="62" spans="1:4" x14ac:dyDescent="0.2">
      <c r="B62" s="161" t="s">
        <v>608</v>
      </c>
      <c r="C62" s="163" t="s">
        <v>609</v>
      </c>
      <c r="D62" s="163"/>
    </row>
    <row r="63" spans="1:4" x14ac:dyDescent="0.2">
      <c r="B63" s="161" t="s">
        <v>610</v>
      </c>
      <c r="C63" s="163" t="s">
        <v>611</v>
      </c>
      <c r="D63" s="163"/>
    </row>
  </sheetData>
  <sheetProtection formatCells="0" formatColumns="0" formatRows="0" insertColumns="0" insertRows="0" insertHyperlinks="0" deleteColumns="0" deleteRows="0" sort="0" autoFilter="0" pivotTables="0"/>
  <mergeCells count="9">
    <mergeCell ref="C60:D60"/>
    <mergeCell ref="C62:D62"/>
    <mergeCell ref="C63:D63"/>
    <mergeCell ref="B48:C48"/>
    <mergeCell ref="A1:F1"/>
    <mergeCell ref="A2:F2"/>
    <mergeCell ref="A3:F3"/>
    <mergeCell ref="B39:C39"/>
    <mergeCell ref="A4:F4"/>
  </mergeCells>
  <pageMargins left="0.12" right="0.19" top="0.26" bottom="0.17" header="0.14000000000000001" footer="0.3"/>
  <pageSetup paperSize="9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2025-07-18T19:46:19Z</cp:lastPrinted>
  <dcterms:created xsi:type="dcterms:W3CDTF">2012-12-11T20:36:24Z</dcterms:created>
  <dcterms:modified xsi:type="dcterms:W3CDTF">2025-07-18T19:52:40Z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