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13_ncr:1_{1AC1794C-53B7-4A94-9387-0D0869A13FFB}" xr6:coauthVersionLast="47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F76" i="59"/>
  <c r="H110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<sst xmlns="http://schemas.openxmlformats.org/spreadsheetml/2006/main" count="900" uniqueCount="609">
  <si>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</si>
  <si>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</si>
  <si>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</si>
  <si>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</si>
  <si>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</si>
  <si>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</si>
  <si>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</si>
  <si>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</si>
  <si>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</si>
  <si>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</si>
  <si>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</si>
  <si>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</si>
  <si>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</si>
  <si>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</si>
  <si>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</si>
  <si>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</si>
  <si>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</si>
  <si>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</si>
  <si>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</si>
  <si>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</si>
  <si>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</si>
  <si>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</si>
  <si>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</si>
  <si>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</si>
  <si>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</si>
  <si>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</si>
  <si>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</si>
  <si>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</si>
  <si>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</si>
  <si>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</si>
  <si>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</si>
  <si>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</si>
  <si>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</si>
  <si>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</si>
  <si>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</si>
  <si>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</si>
  <si>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</si>
  <si>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</si>
  <si>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</si>
  <si>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</si>
  <si>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</si>
  <si>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</si>
  <si>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</si>
  <si>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</si>
  <si>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</si>
  <si>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</si>
  <si>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</si>
  <si>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</si>
  <si>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</si>
  <si>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</si>
  <si>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</si>
  <si>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</si>
  <si>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</si>
  <si>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</si>
  <si>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</si>
  <si>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</si>
  <si>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</si>
  <si>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</si>
  <si>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</si>
  <si>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</si>
  <si>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</si>
  <si>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</si>
  <si>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</si>
  <si>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</si>
  <si>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</si>
  <si>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</si>
  <si>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</si>
  <si>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</si>
  <si>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</si>
  <si>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</si>
  <si>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</si>
  <si>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</si>
  <si>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</si>
  <si>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</si>
  <si>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</si>
  <si>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</si>
  <si>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</si>
  <si>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</si>
  <si>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</si>
  <si>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</si>
  <si>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</si>
  <si>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</si>
  <si>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</si>
  <si>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</si>
  <si>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</si>
  <si>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</si>
  <si>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</si>
  <si>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</si>
  <si>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</si>
  <si>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</si>
  <si>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</si>
  <si>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</si>
  <si>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</si>
  <si>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</si>
  <si>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</si>
  <si>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</si>
  <si>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</si>
  <si>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</si>
  <si>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</si>
  <si>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</si>
  <si>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</si>
  <si>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</si>
  <si>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</si>
  <si>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</si>
  <si>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</si>
  <si>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</si>
  <si>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</si>
  <si>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</si>
  <si>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</si>
  <si>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</si>
  <si>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</si>
  <si>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</si>
  <si>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</si>
  <si>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</si>
  <si>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</si>
  <si>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</si>
  <si>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</si>
  <si>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</si>
  <si>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</si>
  <si>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</si>
  <si>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</si>
  <si>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</si>
  <si>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</si>
  <si>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</si>
  <si>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</si>
  <si>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</si>
  <si>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</si>
  <si>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</si>
  <si>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</si>
  <si>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</si>
  <si>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</si>
  <si>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</si>
  <si>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</si>
  <si>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</si>
  <si>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</si>
  <si>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</si>
  <si>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</si>
  <si>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</si>
  <si>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</si>
  <si>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</si>
  <si>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</si>
  <si>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</si>
  <si>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</si>
  <si>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</si>
  <si>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</si>
  <si>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</si>
  <si>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</si>
  <si>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</si>
  <si>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</si>
  <si>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</si>
  <si>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</si>
  <si>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</si>
  <si>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</si>
  <si>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</si>
  <si>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</si>
  <si>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</si>
  <si>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</si>
  <si>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</si>
  <si>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</si>
  <si>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</si>
  <si>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</si>
  <si>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</si>
  <si>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</si>
  <si>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</si>
  <si>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</si>
  <si>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</si>
  <si>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</si>
  <si>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</si>
  <si>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</si>
  <si>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</si>
  <si>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</si>
  <si>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</si>
  <si>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</si>
  <si>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</si>
  <si>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</si>
  <si>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</si>
  <si>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</si>
  <si>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</si>
  <si>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</si>
  <si>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</si>
  <si>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</si>
  <si>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</si>
  <si>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</si>
  <si>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</si>
  <si>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</si>
  <si>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</si>
  <si>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</si>
  <si>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</si>
  <si>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</si>
  <si>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</si>
  <si>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</si>
  <si>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</si>
  <si>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</si>
  <si>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</si>
  <si>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</si>
  <si>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</si>
  <si>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</si>
  <si>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</si>
  <si>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</si>
  <si>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</si>
  <si>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</si>
  <si>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</si>
  <si>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</si>
  <si>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</si>
  <si>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</si>
  <si>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</si>
  <si>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</si>
  <si>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</si>
  <si>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</si>
  <si>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</si>
  <si>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</si>
  <si>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</si>
  <si>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</si>
  <si>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</si>
  <si>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</si>
  <si>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</si>
  <si>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</si>
  <si>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</si>
  <si>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</si>
  <si>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</si>
  <si>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</si>
  <si>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</si>
  <si>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</si>
  <si>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</si>
  <si>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</si>
  <si>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</si>
  <si>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</si>
  <si>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</si>
  <si>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</si>
  <si>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</si>
  <si>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</si>
  <si>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</si>
  <si>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</si>
  <si>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</si>
  <si>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</si>
  <si>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</si>
  <si>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</si>
  <si>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</si>
  <si>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</si>
  <si>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</si>
  <si>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</si>
  <si>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</si>
  <si>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</si>
  <si>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</si>
  <si>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</si>
  <si>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</si>
  <si>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</si>
  <si>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</si>
  <si>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</si>
  <si>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</si>
  <si>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</si>
  <si>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</si>
  <si>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</si>
  <si>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</si>
  <si>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</si>
  <si>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</si>
  <si>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</si>
  <si>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</si>
  <si>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</si>
  <si>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</si>
  <si>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</si>
  <si>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</si>
  <si>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</si>
  <si>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</si>
  <si>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</si>
  <si>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</si>
  <si>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</si>
  <si>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</si>
  <si>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</si>
  <si>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</si>
  <si>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</si>
  <si>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</si>
  <si>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</si>
  <si>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</si>
  <si>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</si>
  <si>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</si>
  <si>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</si>
  <si>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</si>
  <si>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</si>
  <si>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</si>
  <si>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</si>
  <si>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</si>
  <si>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</si>
  <si>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</si>
  <si>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</si>
  <si>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</si>
  <si>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</si>
  <si>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</si>
  <si>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</si>
  <si>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</si>
  <si>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</si>
  <si>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</si>
  <si>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</si>
  <si>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</si>
  <si>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</si>
  <si>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</si>
  <si>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</si>
  <si>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</si>
  <si>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</si>
  <si>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</si>
  <si>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</si>
  <si>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</si>
  <si>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</si>
  <si>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</si>
  <si>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</si>
  <si>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</si>
  <si>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</si>
  <si>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</si>
  <si>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</si>
  <si>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</si>
  <si>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</si>
  <si>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</si>
  <si>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</si>
  <si>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</si>
  <si>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</si>
  <si>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</si>
  <si>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</si>
  <si>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</si>
  <si>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</si>
  <si>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</si>
  <si>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</si>
  <si>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</si>
  <si>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</si>
  <si>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</si>
  <si>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</si>
  <si>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</si>
  <si>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</si>
  <si>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</si>
  <si>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</si>
  <si>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</si>
  <si>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</si>
  <si>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</si>
  <si>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</si>
  <si>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</si>
  <si>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</si>
  <si>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</si>
  <si>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</si>
  <si>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</si>
  <si>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</si>
  <si>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</si>
  <si>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</si>
  <si>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</si>
  <si>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</si>
  <si>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</si>
  <si>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</si>
  <si>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</si>
  <si>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</si>
  <si>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</si>
  <si>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</si>
  <si>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</si>
  <si>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</si>
  <si>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</si>
  <si>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</si>
  <si>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</si>
  <si>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</si>
  <si>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</si>
  <si>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</si>
  <si>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</si>
  <si>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</si>
  <si>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</si>
  <si>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</si>
  <si>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</si>
  <si>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</si>
  <si>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</si>
  <si>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</si>
  <si>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</si>
  <si>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</si>
  <si>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</si>
  <si>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</si>
  <si>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</si>
  <si>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</si>
  <si>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</si>
  <si>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</si>
  <si>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</si>
  <si>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</si>
  <si>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</si>
  <si>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</si>
  <si>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</si>
  <si>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</si>
  <si>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</si>
  <si>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</si>
  <si>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</si>
  <si>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</si>
  <si>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</si>
  <si>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</si>
  <si>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</si>
  <si>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</si>
  <si>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</si>
  <si>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</si>
  <si>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</si>
  <si>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</si>
  <si>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</si>
  <si>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</si>
  <si>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</si>
  <si>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</si>
  <si>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</si>
  <si>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</si>
  <si>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</si>
  <si>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</si>
  <si>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</si>
  <si>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</si>
  <si>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</si>
  <si>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</si>
  <si>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</si>
  <si>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</si>
  <si>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</si>
  <si>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</si>
  <si>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</si>
  <si>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</si>
  <si>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</si>
  <si>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</si>
  <si>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</si>
  <si>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</si>
  <si>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</si>
  <si>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</si>
  <si>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</si>
  <si>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</si>
  <si>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</si>
  <si>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</si>
  <si>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</si>
  <si>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</si>
  <si>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</si>
  <si>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</si>
  <si>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</si>
  <si>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</si>
  <si>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</si>
  <si>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</si>
  <si>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</si>
  <si>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</si>
  <si>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</si>
  <si>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</si>
  <si>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</si>
  <si>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</si>
  <si>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</si>
  <si>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</si>
  <si>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</si>
  <si>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</si>
  <si>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</si>
  <si>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</si>
  <si>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</si>
  <si>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</si>
  <si>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</si>
  <si>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</si>
  <si>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</si>
  <si>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</si>
  <si>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</si>
  <si>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</si>
  <si>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</si>
  <si>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</si>
  <si>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</si>
  <si>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</si>
  <si>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</si>
  <si>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</si>
  <si>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</si>
  <si>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</si>
  <si>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</si>
  <si>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</si>
  <si>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</si>
  <si>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</si>
  <si>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</si>
  <si>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</si>
  <si>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</si>
  <si>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</si>
  <si>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</si>
  <si>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</si>
  <si>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</si>
  <si>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</si>
  <si>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</si>
  <si>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</si>
  <si>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</si>
  <si>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</si>
  <si>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</si>
  <si>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</si>
  <si>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</si>
  <si>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</si>
  <si>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</si>
  <si>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</si>
  <si>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</si>
  <si>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</si>
  <si>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</si>
  <si>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</si>
  <si>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</si>
  <si>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</si>
  <si>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</si>
  <si>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</si>
  <si>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</si>
  <si>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</si>
  <si>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</si>
  <si>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</si>
  <si>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</si>
  <si>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</si>
  <si>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</si>
  <si>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</si>
  <si>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</si>
  <si>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</si>
  <si>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</si>
  <si>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</si>
  <si>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</si>
  <si>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</si>
  <si>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</si>
  <si>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</si>
  <si>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</si>
  <si>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</si>
  <si>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</si>
  <si>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</si>
  <si>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</si>
  <si>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</si>
  <si>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</si>
  <si>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</si>
  <si>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</si>
  <si>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</si>
  <si>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</si>
  <si>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</si>
  <si>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</si>
  <si>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</si>
  <si>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</si>
  <si>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</si>
  <si>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</si>
  <si>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</si>
  <si>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</si>
  <si>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</si>
  <si>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</si>
  <si>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</si>
  <si>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</si>
  <si>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</si>
  <si>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</si>
  <si>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</si>
  <si>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</si>
  <si>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</si>
  <si>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</si>
  <si>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</si>
  <si>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</si>
  <si>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</si>
  <si>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</si>
  <si>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</si>
  <si>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</si>
  <si>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</si>
  <si>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</si>
  <si>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</si>
  <si>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</si>
  <si>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</si>
  <si>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</si>
  <si>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</si>
  <si>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</si>
  <si>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</si>
  <si>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</si>
  <si>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</si>
  <si>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</si>
  <si>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</si>
  <si>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</si>
  <si>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</si>
  <si>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</si>
  <si>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</si>
  <si>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</si>
  <si>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</si>
  <si>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</si>
  <si>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</si>
  <si>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</si>
  <si>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</si>
  <si>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</si>
  <si>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</si>
  <si>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</si>
  <si>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</si>
  <si>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</si>
  <si>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</si>
  <si>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</si>
  <si>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</si>
  <si>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</si>
  <si>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</si>
  <si>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</si>
  <si>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</si>
  <si>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</si>
  <si>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</si>
  <si>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</si>
  <si>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</si>
  <si>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</si>
  <si>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</si>
  <si>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</si>
  <si>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</si>
  <si>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</si>
  <si>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</si>
  <si>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</si>
  <si>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</si>
  <si>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</si>
  <si>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</si>
  <si>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</si>
  <si>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</si>
  <si>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</si>
  <si>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</si>
  <si>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</si>
  <si>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</si>
  <si>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</si>
  <si>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</si>
  <si>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</si>
  <si>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</si>
  <si>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</si>
  <si>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</si>
  <si>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</si>
  <si>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</si>
  <si>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</si>
  <si>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</si>
  <si>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</si>
  <si>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Patronato de Feria Moroleón, Gto.</t>
  </si>
  <si>
    <t>Del 1 de Enero al 30 de Junio de 2025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</si>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</sst>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2" fillId="0" borderId="0" xfId="3" applyFont="1" applyAlignment="1" applyProtection="1">
      <alignment vertical="top" wrapText="1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D50" sqref="D50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3" t="s">
        <v>602</v>
      </c>
      <c r="B1" s="164"/>
      <c r="C1" s="104" t="s">
        <v>495</v>
      </c>
      <c r="D1" s="105">
        <v>2025</v>
      </c>
    </row>
    <row r="2" spans="1:4" ht="16.350000000000001" customHeight="1" x14ac:dyDescent="0.2">
      <c r="A2" s="165" t="s">
        <v>494</v>
      </c>
      <c r="B2" s="166"/>
      <c r="C2" s="10" t="s">
        <v>496</v>
      </c>
      <c r="D2" s="106" t="s">
        <v>501</v>
      </c>
    </row>
    <row r="3" spans="1:4" ht="16.350000000000001" customHeight="1" x14ac:dyDescent="0.2">
      <c r="A3" s="167" t="s">
        <v>603</v>
      </c>
      <c r="B3" s="168"/>
      <c r="C3" s="10" t="s">
        <v>497</v>
      </c>
      <c r="D3" s="107">
        <v>2</v>
      </c>
    </row>
    <row r="4" spans="1:4" ht="16.350000000000001" customHeight="1" x14ac:dyDescent="0.2">
      <c r="A4" s="169" t="s">
        <v>516</v>
      </c>
      <c r="B4" s="170"/>
      <c r="C4" s="170"/>
      <c r="D4" s="171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46" spans="1:2" ht="33.75" x14ac:dyDescent="0.2">
      <c r="A46" s="162" t="s">
        <v>604</v>
      </c>
      <c r="B46" s="162" t="s">
        <v>605</v>
      </c>
    </row>
    <row r="47" spans="1:2" x14ac:dyDescent="0.2">
      <c r="A47" s="162" t="s">
        <v>606</v>
      </c>
      <c r="B47" s="162"/>
    </row>
    <row r="48" spans="1:2" x14ac:dyDescent="0.2">
      <c r="A48" s="162"/>
      <c r="B48" s="162"/>
    </row>
    <row r="49" spans="1:2" x14ac:dyDescent="0.2">
      <c r="A49" s="162"/>
      <c r="B49" s="162"/>
    </row>
    <row r="50" spans="1:2" ht="22.5" x14ac:dyDescent="0.2">
      <c r="A50" s="162" t="s">
        <v>607</v>
      </c>
      <c r="B50" s="162" t="s">
        <v>608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topLeftCell="A202" zoomScaleNormal="100" workbookViewId="0">
      <selection activeCell="B215" sqref="B215:C21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6" t="s">
        <v>602</v>
      </c>
      <c r="B1" s="166"/>
      <c r="C1" s="166"/>
      <c r="D1" s="10" t="s">
        <v>498</v>
      </c>
      <c r="E1" s="18">
        <v>2025</v>
      </c>
    </row>
    <row r="2" spans="1:5" s="11" customFormat="1" ht="18.95" customHeight="1" x14ac:dyDescent="0.25">
      <c r="A2" s="166" t="s">
        <v>503</v>
      </c>
      <c r="B2" s="166"/>
      <c r="C2" s="166"/>
      <c r="D2" s="10" t="s">
        <v>499</v>
      </c>
      <c r="E2" s="18" t="s">
        <v>501</v>
      </c>
    </row>
    <row r="3" spans="1:5" s="11" customFormat="1" ht="18.95" customHeight="1" x14ac:dyDescent="0.25">
      <c r="A3" s="166" t="s">
        <v>603</v>
      </c>
      <c r="B3" s="166"/>
      <c r="C3" s="166"/>
      <c r="D3" s="10" t="s">
        <v>500</v>
      </c>
      <c r="E3" s="18">
        <v>2</v>
      </c>
    </row>
    <row r="4" spans="1:5" s="11" customFormat="1" ht="18.95" customHeight="1" x14ac:dyDescent="0.25">
      <c r="A4" s="166" t="s">
        <v>516</v>
      </c>
      <c r="B4" s="166"/>
      <c r="C4" s="166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12000343.43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0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0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0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12000000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12000000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12000000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343.43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343.43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343.43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12020752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12020752</v>
      </c>
      <c r="D95" s="112">
        <f>C95/$C$94</f>
        <v>1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50244</v>
      </c>
      <c r="D96" s="112">
        <f t="shared" ref="D96:D159" si="0">C96/$C$94</f>
        <v>4.1797717813328149E-3</v>
      </c>
      <c r="E96" s="41"/>
    </row>
    <row r="97" spans="1:5" x14ac:dyDescent="0.2">
      <c r="A97" s="43">
        <v>5111</v>
      </c>
      <c r="B97" s="41" t="s">
        <v>280</v>
      </c>
      <c r="C97" s="142">
        <v>50244</v>
      </c>
      <c r="D97" s="44">
        <f t="shared" si="0"/>
        <v>4.1797717813328149E-3</v>
      </c>
      <c r="E97" s="41"/>
    </row>
    <row r="98" spans="1:5" x14ac:dyDescent="0.2">
      <c r="A98" s="43">
        <v>5112</v>
      </c>
      <c r="B98" s="41" t="s">
        <v>281</v>
      </c>
      <c r="C98" s="142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2">
        <v>0</v>
      </c>
      <c r="D99" s="44">
        <f t="shared" si="0"/>
        <v>0</v>
      </c>
      <c r="E99" s="41"/>
    </row>
    <row r="100" spans="1:5" x14ac:dyDescent="0.2">
      <c r="A100" s="43">
        <v>5114</v>
      </c>
      <c r="B100" s="41" t="s">
        <v>283</v>
      </c>
      <c r="C100" s="142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42">
        <v>0</v>
      </c>
      <c r="D101" s="44">
        <f t="shared" si="0"/>
        <v>0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870</v>
      </c>
      <c r="D103" s="112">
        <f t="shared" si="0"/>
        <v>7.2374839777078844E-5</v>
      </c>
      <c r="E103" s="41"/>
    </row>
    <row r="104" spans="1:5" x14ac:dyDescent="0.2">
      <c r="A104" s="43">
        <v>5121</v>
      </c>
      <c r="B104" s="41" t="s">
        <v>287</v>
      </c>
      <c r="C104" s="142">
        <v>870</v>
      </c>
      <c r="D104" s="44">
        <f t="shared" si="0"/>
        <v>7.2374839777078844E-5</v>
      </c>
      <c r="E104" s="41"/>
    </row>
    <row r="105" spans="1:5" x14ac:dyDescent="0.2">
      <c r="A105" s="43">
        <v>5122</v>
      </c>
      <c r="B105" s="41" t="s">
        <v>288</v>
      </c>
      <c r="C105" s="142">
        <v>0</v>
      </c>
      <c r="D105" s="44">
        <f t="shared" si="0"/>
        <v>0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0</v>
      </c>
      <c r="D107" s="44">
        <f t="shared" si="0"/>
        <v>0</v>
      </c>
      <c r="E107" s="41"/>
    </row>
    <row r="108" spans="1:5" x14ac:dyDescent="0.2">
      <c r="A108" s="43">
        <v>5125</v>
      </c>
      <c r="B108" s="41" t="s">
        <v>291</v>
      </c>
      <c r="C108" s="142">
        <v>0</v>
      </c>
      <c r="D108" s="44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42">
        <v>0</v>
      </c>
      <c r="D109" s="44">
        <f t="shared" si="0"/>
        <v>0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0</v>
      </c>
      <c r="D112" s="44">
        <f t="shared" si="0"/>
        <v>0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11969638</v>
      </c>
      <c r="D113" s="112">
        <f t="shared" si="0"/>
        <v>0.99574785337889016</v>
      </c>
      <c r="E113" s="41"/>
    </row>
    <row r="114" spans="1:5" x14ac:dyDescent="0.2">
      <c r="A114" s="43">
        <v>5131</v>
      </c>
      <c r="B114" s="41" t="s">
        <v>297</v>
      </c>
      <c r="C114" s="142">
        <v>0</v>
      </c>
      <c r="D114" s="44">
        <f t="shared" si="0"/>
        <v>0</v>
      </c>
      <c r="E114" s="41"/>
    </row>
    <row r="115" spans="1:5" x14ac:dyDescent="0.2">
      <c r="A115" s="43">
        <v>5132</v>
      </c>
      <c r="B115" s="41" t="s">
        <v>298</v>
      </c>
      <c r="C115" s="142">
        <v>0</v>
      </c>
      <c r="D115" s="44">
        <f t="shared" si="0"/>
        <v>0</v>
      </c>
      <c r="E115" s="41"/>
    </row>
    <row r="116" spans="1:5" x14ac:dyDescent="0.2">
      <c r="A116" s="43">
        <v>5133</v>
      </c>
      <c r="B116" s="41" t="s">
        <v>299</v>
      </c>
      <c r="C116" s="142">
        <v>0</v>
      </c>
      <c r="D116" s="44">
        <f t="shared" si="0"/>
        <v>0</v>
      </c>
      <c r="E116" s="41"/>
    </row>
    <row r="117" spans="1:5" x14ac:dyDescent="0.2">
      <c r="A117" s="43">
        <v>5134</v>
      </c>
      <c r="B117" s="41" t="s">
        <v>300</v>
      </c>
      <c r="C117" s="142">
        <v>3383</v>
      </c>
      <c r="D117" s="44">
        <f t="shared" si="0"/>
        <v>2.814299804205261E-4</v>
      </c>
      <c r="E117" s="41"/>
    </row>
    <row r="118" spans="1:5" x14ac:dyDescent="0.2">
      <c r="A118" s="43">
        <v>5135</v>
      </c>
      <c r="B118" s="41" t="s">
        <v>301</v>
      </c>
      <c r="C118" s="142">
        <v>0</v>
      </c>
      <c r="D118" s="44">
        <f t="shared" si="0"/>
        <v>0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0</v>
      </c>
      <c r="D120" s="44">
        <f t="shared" si="0"/>
        <v>0</v>
      </c>
      <c r="E120" s="41"/>
    </row>
    <row r="121" spans="1:5" x14ac:dyDescent="0.2">
      <c r="A121" s="43">
        <v>5138</v>
      </c>
      <c r="B121" s="41" t="s">
        <v>304</v>
      </c>
      <c r="C121" s="142">
        <v>11965000</v>
      </c>
      <c r="D121" s="44">
        <f t="shared" si="0"/>
        <v>0.99536202061235435</v>
      </c>
      <c r="E121" s="41"/>
    </row>
    <row r="122" spans="1:5" x14ac:dyDescent="0.2">
      <c r="A122" s="43">
        <v>5139</v>
      </c>
      <c r="B122" s="41" t="s">
        <v>305</v>
      </c>
      <c r="C122" s="142">
        <v>1255</v>
      </c>
      <c r="D122" s="44">
        <f t="shared" si="0"/>
        <v>1.0440278611521143E-4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2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  <row r="215" spans="1:5" x14ac:dyDescent="0.2">
      <c r="B215" s="162" t="s">
        <v>604</v>
      </c>
      <c r="C215" s="162" t="s">
        <v>605</v>
      </c>
    </row>
    <row r="216" spans="1:5" x14ac:dyDescent="0.2">
      <c r="B216" s="162" t="s">
        <v>606</v>
      </c>
      <c r="C216" s="162"/>
    </row>
    <row r="217" spans="1:5" x14ac:dyDescent="0.2">
      <c r="B217" s="162"/>
      <c r="C217" s="162"/>
    </row>
    <row r="218" spans="1:5" x14ac:dyDescent="0.2">
      <c r="B218" s="162"/>
      <c r="C218" s="162"/>
    </row>
    <row r="219" spans="1:5" ht="22.5" x14ac:dyDescent="0.2">
      <c r="B219" s="162" t="s">
        <v>607</v>
      </c>
      <c r="C219" s="162" t="s">
        <v>608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8"/>
  <sheetViews>
    <sheetView topLeftCell="A157" zoomScale="60" zoomScaleNormal="100" workbookViewId="0">
      <selection activeCell="B174" sqref="B174:C17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2" t="s">
        <v>602</v>
      </c>
      <c r="B1" s="173"/>
      <c r="C1" s="173"/>
      <c r="D1" s="173"/>
      <c r="E1" s="173"/>
      <c r="F1" s="173"/>
      <c r="G1" s="10" t="s">
        <v>498</v>
      </c>
      <c r="H1" s="18">
        <v>2025</v>
      </c>
    </row>
    <row r="2" spans="1:8" s="11" customFormat="1" ht="18.95" customHeight="1" x14ac:dyDescent="0.25">
      <c r="A2" s="172" t="s">
        <v>502</v>
      </c>
      <c r="B2" s="173"/>
      <c r="C2" s="173"/>
      <c r="D2" s="173"/>
      <c r="E2" s="173"/>
      <c r="F2" s="173"/>
      <c r="G2" s="10" t="s">
        <v>499</v>
      </c>
      <c r="H2" s="18" t="s">
        <v>501</v>
      </c>
    </row>
    <row r="3" spans="1:8" s="11" customFormat="1" ht="18.95" customHeight="1" x14ac:dyDescent="0.25">
      <c r="A3" s="172" t="s">
        <v>603</v>
      </c>
      <c r="B3" s="173"/>
      <c r="C3" s="173"/>
      <c r="D3" s="173"/>
      <c r="E3" s="173"/>
      <c r="F3" s="173"/>
      <c r="G3" s="10" t="s">
        <v>500</v>
      </c>
      <c r="H3" s="18">
        <v>2</v>
      </c>
    </row>
    <row r="4" spans="1:8" s="11" customFormat="1" ht="18.95" customHeight="1" x14ac:dyDescent="0.25">
      <c r="A4" s="172" t="s">
        <v>516</v>
      </c>
      <c r="B4" s="173"/>
      <c r="C4" s="173"/>
      <c r="D4" s="173"/>
      <c r="E4" s="173"/>
      <c r="F4" s="173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  <c r="H15" s="14" t="str">
        <f>+IF(OR(C15&lt;&gt;0,C16&lt;&gt;0),"","SIN INFORMACIÓN QUE REVELAR")</f>
        <v>SIN INFORMACIÓN QUE REVELAR</v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3000000</v>
      </c>
      <c r="D23" s="144">
        <v>3000000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0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0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10877</v>
      </c>
      <c r="D64" s="144">
        <f t="shared" ref="D64:E64" si="0">SUM(D65:D72)</f>
        <v>0</v>
      </c>
      <c r="E64" s="144">
        <f t="shared" si="0"/>
        <v>0</v>
      </c>
    </row>
    <row r="65" spans="1:9" x14ac:dyDescent="0.2">
      <c r="A65" s="16">
        <v>1241</v>
      </c>
      <c r="B65" s="14" t="s">
        <v>158</v>
      </c>
      <c r="C65" s="144">
        <v>8457</v>
      </c>
      <c r="D65" s="144">
        <v>0</v>
      </c>
      <c r="E65" s="144">
        <v>0</v>
      </c>
    </row>
    <row r="66" spans="1:9" x14ac:dyDescent="0.2">
      <c r="A66" s="16">
        <v>1242</v>
      </c>
      <c r="B66" s="14" t="s">
        <v>159</v>
      </c>
      <c r="C66" s="144">
        <v>2420</v>
      </c>
      <c r="D66" s="144">
        <v>0</v>
      </c>
      <c r="E66" s="144">
        <v>0</v>
      </c>
    </row>
    <row r="67" spans="1:9" x14ac:dyDescent="0.2">
      <c r="A67" s="16">
        <v>1243</v>
      </c>
      <c r="B67" s="14" t="s">
        <v>160</v>
      </c>
      <c r="C67" s="144">
        <v>0</v>
      </c>
      <c r="D67" s="144">
        <v>0</v>
      </c>
      <c r="E67" s="144">
        <v>0</v>
      </c>
    </row>
    <row r="68" spans="1:9" x14ac:dyDescent="0.2">
      <c r="A68" s="16">
        <v>1244</v>
      </c>
      <c r="B68" s="14" t="s">
        <v>161</v>
      </c>
      <c r="C68" s="144">
        <v>0</v>
      </c>
      <c r="D68" s="144">
        <v>0</v>
      </c>
      <c r="E68" s="144">
        <v>0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0</v>
      </c>
      <c r="D70" s="144">
        <v>0</v>
      </c>
      <c r="E70" s="144">
        <v>0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26050</v>
      </c>
      <c r="D76" s="144">
        <f>SUM(D77:D81)</f>
        <v>0</v>
      </c>
      <c r="E76" s="144">
        <f>SUM(E77:E81)</f>
        <v>26050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26050</v>
      </c>
      <c r="D80" s="144">
        <v>0</v>
      </c>
      <c r="E80" s="144">
        <v>26050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84234.340000000011</v>
      </c>
      <c r="D110" s="144">
        <f>SUM(D111:D119)</f>
        <v>84234.340000000011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6791.55</v>
      </c>
      <c r="D111" s="144">
        <f>C111</f>
        <v>6791.55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78162.350000000006</v>
      </c>
      <c r="D112" s="144">
        <f t="shared" ref="D112:D119" si="1">C112</f>
        <v>78162.350000000006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-719.61</v>
      </c>
      <c r="D117" s="144">
        <f t="shared" si="1"/>
        <v>-719.61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0.05</v>
      </c>
      <c r="D119" s="144">
        <f t="shared" si="1"/>
        <v>0.05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  <row r="174" spans="1:5" x14ac:dyDescent="0.2">
      <c r="B174" s="162" t="s">
        <v>604</v>
      </c>
      <c r="C174" s="162" t="s">
        <v>605</v>
      </c>
    </row>
    <row r="175" spans="1:5" x14ac:dyDescent="0.2">
      <c r="B175" s="162" t="s">
        <v>606</v>
      </c>
      <c r="C175" s="162"/>
    </row>
    <row r="176" spans="1:5" x14ac:dyDescent="0.2">
      <c r="B176" s="162"/>
      <c r="C176" s="162"/>
    </row>
    <row r="177" spans="2:3" x14ac:dyDescent="0.2">
      <c r="B177" s="162"/>
      <c r="C177" s="162"/>
    </row>
    <row r="178" spans="2:3" ht="22.5" x14ac:dyDescent="0.2">
      <c r="B178" s="162" t="s">
        <v>607</v>
      </c>
      <c r="C178" s="162" t="s">
        <v>608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11" workbookViewId="0">
      <selection activeCell="B31" sqref="B31:C35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4" t="s">
        <v>602</v>
      </c>
      <c r="B1" s="174"/>
      <c r="C1" s="174"/>
      <c r="D1" s="20" t="s">
        <v>498</v>
      </c>
      <c r="E1" s="21">
        <v>2025</v>
      </c>
    </row>
    <row r="2" spans="1:5" ht="18.95" customHeight="1" x14ac:dyDescent="0.2">
      <c r="A2" s="174" t="s">
        <v>504</v>
      </c>
      <c r="B2" s="174"/>
      <c r="C2" s="174"/>
      <c r="D2" s="20" t="s">
        <v>499</v>
      </c>
      <c r="E2" s="21" t="s">
        <v>501</v>
      </c>
    </row>
    <row r="3" spans="1:5" ht="18.95" customHeight="1" x14ac:dyDescent="0.2">
      <c r="A3" s="174" t="s">
        <v>603</v>
      </c>
      <c r="B3" s="174"/>
      <c r="C3" s="174"/>
      <c r="D3" s="20" t="s">
        <v>500</v>
      </c>
      <c r="E3" s="21">
        <v>2</v>
      </c>
    </row>
    <row r="4" spans="1:5" ht="18.95" customHeight="1" x14ac:dyDescent="0.2">
      <c r="A4" s="174" t="s">
        <v>516</v>
      </c>
      <c r="B4" s="174"/>
      <c r="C4" s="174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0</v>
      </c>
      <c r="E9" s="22" t="str">
        <f>IF(OR(C9&lt;&gt;0,C10&lt;&gt;0,C11&lt;&gt;0),"","SIN INFORMACIÓN QUE REVELAR")</f>
        <v>SIN INFORMACIÓN QUE REVELAR</v>
      </c>
    </row>
    <row r="10" spans="1:5" x14ac:dyDescent="0.2">
      <c r="A10" s="26">
        <v>3120</v>
      </c>
      <c r="B10" s="22" t="s">
        <v>384</v>
      </c>
      <c r="C10" s="147">
        <v>0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-20408.57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3096098.26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  <row r="31" spans="1:5" x14ac:dyDescent="0.2">
      <c r="B31" s="162" t="s">
        <v>604</v>
      </c>
      <c r="C31" s="162" t="s">
        <v>605</v>
      </c>
    </row>
    <row r="32" spans="1:5" x14ac:dyDescent="0.2">
      <c r="B32" s="162" t="s">
        <v>606</v>
      </c>
      <c r="C32" s="162"/>
    </row>
    <row r="33" spans="2:3" x14ac:dyDescent="0.2">
      <c r="B33" s="162"/>
      <c r="C33" s="162"/>
    </row>
    <row r="34" spans="2:3" x14ac:dyDescent="0.2">
      <c r="B34" s="162"/>
      <c r="C34" s="162"/>
    </row>
    <row r="35" spans="2:3" x14ac:dyDescent="0.2">
      <c r="B35" s="162" t="s">
        <v>607</v>
      </c>
      <c r="C35" s="162" t="s">
        <v>608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"/>
  <sheetViews>
    <sheetView topLeftCell="A133" zoomScaleNormal="100" workbookViewId="0">
      <selection activeCell="B148" sqref="B148:C152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4" t="s">
        <v>602</v>
      </c>
      <c r="B1" s="174"/>
      <c r="C1" s="174"/>
      <c r="D1" s="20" t="s">
        <v>498</v>
      </c>
      <c r="E1" s="21">
        <v>2025</v>
      </c>
    </row>
    <row r="2" spans="1:5" s="28" customFormat="1" ht="18.95" customHeight="1" x14ac:dyDescent="0.25">
      <c r="A2" s="174" t="s">
        <v>505</v>
      </c>
      <c r="B2" s="174"/>
      <c r="C2" s="174"/>
      <c r="D2" s="20" t="s">
        <v>499</v>
      </c>
      <c r="E2" s="21" t="s">
        <v>501</v>
      </c>
    </row>
    <row r="3" spans="1:5" s="28" customFormat="1" ht="18.95" customHeight="1" x14ac:dyDescent="0.25">
      <c r="A3" s="174" t="s">
        <v>603</v>
      </c>
      <c r="B3" s="174"/>
      <c r="C3" s="174"/>
      <c r="D3" s="20" t="s">
        <v>500</v>
      </c>
      <c r="E3" s="21">
        <v>2</v>
      </c>
    </row>
    <row r="4" spans="1:5" s="28" customFormat="1" ht="18.95" customHeight="1" x14ac:dyDescent="0.25">
      <c r="A4" s="174" t="s">
        <v>516</v>
      </c>
      <c r="B4" s="174"/>
      <c r="C4" s="174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148846.67000000001</v>
      </c>
      <c r="D10" s="147">
        <v>169873.24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148846.67000000001</v>
      </c>
      <c r="D16" s="148">
        <f>SUM(D9:D15)</f>
        <v>169873.24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>SIN INFORMACIÓN QUE REVELAR</v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0</v>
      </c>
      <c r="D29" s="148">
        <f>SUM(D30:D37)</f>
        <v>0</v>
      </c>
    </row>
    <row r="30" spans="1:5" x14ac:dyDescent="0.2">
      <c r="A30" s="26">
        <v>1241</v>
      </c>
      <c r="B30" s="22" t="s">
        <v>158</v>
      </c>
      <c r="C30" s="147">
        <v>0</v>
      </c>
      <c r="D30" s="147">
        <v>0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0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0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0</v>
      </c>
      <c r="D44" s="148">
        <f>D21+D29+D38</f>
        <v>0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-20408.57</v>
      </c>
      <c r="D48" s="148">
        <v>33305.19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703068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2605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2605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0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2605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700463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0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700463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0</v>
      </c>
      <c r="D112" s="151">
        <f>+D113+D135</f>
        <v>-6000000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-6000000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-6000000</v>
      </c>
    </row>
    <row r="145" spans="1:4" x14ac:dyDescent="0.2">
      <c r="A145" s="26"/>
      <c r="B145" s="87" t="s">
        <v>539</v>
      </c>
      <c r="C145" s="148">
        <f>C48+C49+C103-C109-C112</f>
        <v>-20408.57</v>
      </c>
      <c r="D145" s="148">
        <f>D48+D49+D103-D109-D112</f>
        <v>6736373.1899999995</v>
      </c>
    </row>
    <row r="147" spans="1:4" x14ac:dyDescent="0.2">
      <c r="B147" s="22" t="s">
        <v>518</v>
      </c>
    </row>
    <row r="148" spans="1:4" x14ac:dyDescent="0.2">
      <c r="B148" s="162" t="s">
        <v>604</v>
      </c>
      <c r="C148" s="162" t="s">
        <v>605</v>
      </c>
    </row>
    <row r="149" spans="1:4" x14ac:dyDescent="0.2">
      <c r="B149" s="162" t="s">
        <v>606</v>
      </c>
      <c r="C149" s="162"/>
    </row>
    <row r="150" spans="1:4" x14ac:dyDescent="0.2">
      <c r="B150" s="162"/>
      <c r="C150" s="162"/>
    </row>
    <row r="151" spans="1:4" x14ac:dyDescent="0.2">
      <c r="B151" s="162"/>
      <c r="C151" s="162"/>
    </row>
    <row r="152" spans="1:4" ht="22.5" x14ac:dyDescent="0.2">
      <c r="B152" s="162" t="s">
        <v>607</v>
      </c>
      <c r="C152" s="162" t="s">
        <v>608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showGridLines="0" topLeftCell="A10" workbookViewId="0">
      <selection activeCell="B24" sqref="B24:C28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5" t="s">
        <v>602</v>
      </c>
      <c r="B1" s="176"/>
      <c r="C1" s="177"/>
    </row>
    <row r="2" spans="1:3" s="29" customFormat="1" ht="18" customHeight="1" x14ac:dyDescent="0.25">
      <c r="A2" s="178" t="s">
        <v>506</v>
      </c>
      <c r="B2" s="179"/>
      <c r="C2" s="180"/>
    </row>
    <row r="3" spans="1:3" s="29" customFormat="1" ht="18" customHeight="1" x14ac:dyDescent="0.25">
      <c r="A3" s="178" t="s">
        <v>603</v>
      </c>
      <c r="B3" s="179"/>
      <c r="C3" s="180"/>
    </row>
    <row r="4" spans="1:3" s="31" customFormat="1" ht="18" customHeight="1" x14ac:dyDescent="0.2">
      <c r="A4" s="181" t="s">
        <v>507</v>
      </c>
      <c r="B4" s="182"/>
      <c r="C4" s="183"/>
    </row>
    <row r="5" spans="1:3" s="31" customFormat="1" ht="18" customHeight="1" x14ac:dyDescent="0.2">
      <c r="A5" s="184" t="s">
        <v>406</v>
      </c>
      <c r="B5" s="185"/>
      <c r="C5" s="129">
        <v>2025</v>
      </c>
    </row>
    <row r="6" spans="1:3" x14ac:dyDescent="0.2">
      <c r="A6" s="45" t="s">
        <v>435</v>
      </c>
      <c r="B6" s="45"/>
      <c r="C6" s="88">
        <v>12000343.43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12000343.43</v>
      </c>
    </row>
    <row r="23" spans="1:3" x14ac:dyDescent="0.2">
      <c r="B23" s="30" t="s">
        <v>518</v>
      </c>
    </row>
    <row r="24" spans="1:3" x14ac:dyDescent="0.2">
      <c r="B24" s="162" t="s">
        <v>604</v>
      </c>
      <c r="C24" s="162" t="s">
        <v>605</v>
      </c>
    </row>
    <row r="25" spans="1:3" x14ac:dyDescent="0.2">
      <c r="B25" s="162" t="s">
        <v>606</v>
      </c>
      <c r="C25" s="162"/>
    </row>
    <row r="26" spans="1:3" x14ac:dyDescent="0.2">
      <c r="B26" s="162"/>
      <c r="C26" s="162"/>
    </row>
    <row r="27" spans="1:3" x14ac:dyDescent="0.2">
      <c r="B27" s="162"/>
      <c r="C27" s="162"/>
    </row>
    <row r="28" spans="1:3" x14ac:dyDescent="0.2">
      <c r="B28" s="162" t="s">
        <v>607</v>
      </c>
      <c r="C28" s="162" t="s">
        <v>608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7"/>
  <sheetViews>
    <sheetView showGridLines="0" topLeftCell="A28" workbookViewId="0">
      <selection activeCell="B43" sqref="B43:C47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6" t="s">
        <v>602</v>
      </c>
      <c r="B1" s="187"/>
      <c r="C1" s="188"/>
    </row>
    <row r="2" spans="1:3" s="32" customFormat="1" ht="18.95" customHeight="1" x14ac:dyDescent="0.25">
      <c r="A2" s="189" t="s">
        <v>508</v>
      </c>
      <c r="B2" s="190"/>
      <c r="C2" s="191"/>
    </row>
    <row r="3" spans="1:3" s="32" customFormat="1" ht="18.95" customHeight="1" x14ac:dyDescent="0.25">
      <c r="A3" s="189" t="s">
        <v>603</v>
      </c>
      <c r="B3" s="190"/>
      <c r="C3" s="191"/>
    </row>
    <row r="4" spans="1:3" x14ac:dyDescent="0.2">
      <c r="A4" s="181" t="s">
        <v>507</v>
      </c>
      <c r="B4" s="182"/>
      <c r="C4" s="183"/>
    </row>
    <row r="5" spans="1:3" ht="22.35" customHeight="1" x14ac:dyDescent="0.2">
      <c r="A5" s="192" t="s">
        <v>406</v>
      </c>
      <c r="B5" s="193"/>
      <c r="C5" s="129">
        <v>2025</v>
      </c>
    </row>
    <row r="6" spans="1:3" x14ac:dyDescent="0.2">
      <c r="A6" s="70" t="s">
        <v>448</v>
      </c>
      <c r="B6" s="45"/>
      <c r="C6" s="92">
        <v>12021215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12021215</v>
      </c>
    </row>
    <row r="42" spans="1:3" x14ac:dyDescent="0.2">
      <c r="B42" s="30" t="s">
        <v>518</v>
      </c>
    </row>
    <row r="43" spans="1:3" x14ac:dyDescent="0.2">
      <c r="B43" s="162" t="s">
        <v>604</v>
      </c>
      <c r="C43" s="162" t="s">
        <v>605</v>
      </c>
    </row>
    <row r="44" spans="1:3" x14ac:dyDescent="0.2">
      <c r="B44" s="162" t="s">
        <v>606</v>
      </c>
      <c r="C44" s="162"/>
    </row>
    <row r="45" spans="1:3" x14ac:dyDescent="0.2">
      <c r="B45" s="162"/>
      <c r="C45" s="162"/>
    </row>
    <row r="46" spans="1:3" x14ac:dyDescent="0.2">
      <c r="B46" s="162"/>
      <c r="C46" s="162"/>
    </row>
    <row r="47" spans="1:3" x14ac:dyDescent="0.2">
      <c r="B47" s="162" t="s">
        <v>607</v>
      </c>
      <c r="C47" s="162" t="s">
        <v>608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topLeftCell="A22" zoomScale="78" workbookViewId="0">
      <selection activeCell="B59" sqref="B59:C63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4" t="s">
        <v>602</v>
      </c>
      <c r="B1" s="195"/>
      <c r="C1" s="195"/>
      <c r="D1" s="195"/>
      <c r="E1" s="195"/>
      <c r="F1" s="195"/>
      <c r="G1" s="20" t="s">
        <v>498</v>
      </c>
      <c r="H1" s="21">
        <v>2025</v>
      </c>
    </row>
    <row r="2" spans="1:10" ht="18.95" customHeight="1" x14ac:dyDescent="0.2">
      <c r="A2" s="174" t="s">
        <v>509</v>
      </c>
      <c r="B2" s="195"/>
      <c r="C2" s="195"/>
      <c r="D2" s="195"/>
      <c r="E2" s="195"/>
      <c r="F2" s="195"/>
      <c r="G2" s="20" t="s">
        <v>499</v>
      </c>
      <c r="H2" s="21" t="s">
        <v>501</v>
      </c>
    </row>
    <row r="3" spans="1:10" ht="18.95" customHeight="1" x14ac:dyDescent="0.2">
      <c r="A3" s="196" t="s">
        <v>603</v>
      </c>
      <c r="B3" s="197"/>
      <c r="C3" s="197"/>
      <c r="D3" s="197"/>
      <c r="E3" s="197"/>
      <c r="F3" s="197"/>
      <c r="G3" s="20" t="s">
        <v>500</v>
      </c>
      <c r="H3" s="21">
        <v>2</v>
      </c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4" t="s">
        <v>553</v>
      </c>
      <c r="C39" s="194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9000060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9000283.4299999997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-6000000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-12000343.43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4" t="s">
        <v>554</v>
      </c>
      <c r="C48" s="194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-9000060</v>
      </c>
    </row>
    <row r="51" spans="1:3" x14ac:dyDescent="0.2">
      <c r="A51" s="22">
        <v>8220</v>
      </c>
      <c r="B51" s="103" t="s">
        <v>46</v>
      </c>
      <c r="C51" s="161">
        <v>3148718.24</v>
      </c>
    </row>
    <row r="52" spans="1:3" x14ac:dyDescent="0.2">
      <c r="A52" s="22">
        <v>8230</v>
      </c>
      <c r="B52" s="103" t="s">
        <v>600</v>
      </c>
      <c r="C52" s="161">
        <v>-6169873.2400000002</v>
      </c>
    </row>
    <row r="53" spans="1:3" x14ac:dyDescent="0.2">
      <c r="A53" s="22">
        <v>8240</v>
      </c>
      <c r="B53" s="103" t="s">
        <v>45</v>
      </c>
      <c r="C53" s="161">
        <v>0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12021215</v>
      </c>
    </row>
    <row r="58" spans="1:3" x14ac:dyDescent="0.2">
      <c r="B58" s="14" t="s">
        <v>518</v>
      </c>
    </row>
    <row r="59" spans="1:3" x14ac:dyDescent="0.2">
      <c r="B59" s="162" t="s">
        <v>604</v>
      </c>
      <c r="C59" s="162" t="s">
        <v>605</v>
      </c>
    </row>
    <row r="60" spans="1:3" x14ac:dyDescent="0.2">
      <c r="B60" s="162" t="s">
        <v>606</v>
      </c>
      <c r="C60" s="162"/>
    </row>
    <row r="61" spans="1:3" x14ac:dyDescent="0.2">
      <c r="B61" s="162"/>
      <c r="C61" s="162"/>
    </row>
    <row r="62" spans="1:3" x14ac:dyDescent="0.2">
      <c r="B62" s="162"/>
      <c r="C62" s="162"/>
    </row>
    <row r="63" spans="1:3" x14ac:dyDescent="0.2">
      <c r="B63" s="162" t="s">
        <v>607</v>
      </c>
      <c r="C63" s="162" t="s">
        <v>608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2025-07-26T19:47:20Z</cp:lastPrinted>
  <dcterms:created xsi:type="dcterms:W3CDTF">2012-12-11T20:36:24Z</dcterms:created>
  <dcterms:modified xsi:type="dcterms:W3CDTF">2025-07-26T19:47:58Z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