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D28294AF-887C-496C-816A-B02170229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ACT!$A$93:$C$213</definedName>
    <definedName name="_xlnm.Print_Area" localSheetId="2">ESF!$A$1:$J$173</definedName>
    <definedName name="_xlnm.Print_Titles" localSheetId="1">ACT!$1:$8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5" l="1"/>
  <c r="C129" i="5"/>
  <c r="D121" i="5"/>
  <c r="D107" i="5" s="1"/>
  <c r="D106" i="5" s="1"/>
  <c r="C121" i="5"/>
  <c r="C107" i="5" s="1"/>
  <c r="C106" i="5" s="1"/>
  <c r="D119" i="5"/>
  <c r="C119" i="5"/>
  <c r="D117" i="5"/>
  <c r="C117" i="5"/>
  <c r="D111" i="5"/>
  <c r="C111" i="5"/>
  <c r="D108" i="5"/>
  <c r="C108" i="5"/>
  <c r="D104" i="5"/>
  <c r="C104" i="5"/>
  <c r="D103" i="5"/>
  <c r="C103" i="5"/>
  <c r="D97" i="5"/>
  <c r="C97" i="5"/>
  <c r="D95" i="5"/>
  <c r="D94" i="5" s="1"/>
  <c r="C95" i="5"/>
  <c r="C94" i="5" s="1"/>
  <c r="D85" i="5"/>
  <c r="C85" i="5"/>
  <c r="D79" i="5"/>
  <c r="C79" i="5"/>
  <c r="D76" i="5"/>
  <c r="C76" i="5"/>
  <c r="D67" i="5"/>
  <c r="C67" i="5"/>
  <c r="D66" i="5"/>
  <c r="C66" i="5"/>
  <c r="D63" i="5"/>
  <c r="C63" i="5"/>
  <c r="D61" i="5"/>
  <c r="C61" i="5"/>
  <c r="D59" i="5"/>
  <c r="C59" i="5"/>
  <c r="D57" i="5"/>
  <c r="C57" i="5"/>
  <c r="D55" i="5"/>
  <c r="C55" i="5"/>
  <c r="D54" i="5"/>
  <c r="C54" i="5"/>
  <c r="D51" i="5"/>
  <c r="C51" i="5"/>
  <c r="D50" i="5"/>
  <c r="C50" i="5"/>
  <c r="C211" i="3"/>
  <c r="C210" i="3"/>
  <c r="C200" i="3"/>
  <c r="C194" i="3"/>
  <c r="C191" i="3"/>
  <c r="C182" i="3"/>
  <c r="C178" i="3"/>
  <c r="C176" i="3"/>
  <c r="C173" i="3"/>
  <c r="C170" i="3"/>
  <c r="C167" i="3"/>
  <c r="C166" i="3"/>
  <c r="C163" i="3"/>
  <c r="C160" i="3"/>
  <c r="C157" i="3"/>
  <c r="C156" i="3" s="1"/>
  <c r="C153" i="3"/>
  <c r="C147" i="3"/>
  <c r="C145" i="3"/>
  <c r="C142" i="3"/>
  <c r="C138" i="3"/>
  <c r="C133" i="3"/>
  <c r="C130" i="3"/>
  <c r="C127" i="3"/>
  <c r="C124" i="3"/>
  <c r="C123" i="3" s="1"/>
  <c r="C113" i="3"/>
  <c r="C103" i="3"/>
  <c r="C96" i="3"/>
  <c r="C95" i="3" s="1"/>
  <c r="C83" i="3"/>
  <c r="C81" i="3"/>
  <c r="C79" i="3"/>
  <c r="C73" i="3"/>
  <c r="C69" i="3" s="1"/>
  <c r="C70" i="3"/>
  <c r="C64" i="3"/>
  <c r="C58" i="3"/>
  <c r="C57" i="3" s="1"/>
  <c r="C48" i="3"/>
  <c r="C39" i="3"/>
  <c r="D44" i="3" s="1"/>
  <c r="C36" i="3"/>
  <c r="D36" i="3" s="1"/>
  <c r="C30" i="3"/>
  <c r="C27" i="3"/>
  <c r="C21" i="3"/>
  <c r="C11" i="3"/>
  <c r="C10" i="3" s="1"/>
  <c r="C40" i="7"/>
  <c r="G10" i="8"/>
  <c r="C49" i="8"/>
  <c r="C40" i="8"/>
  <c r="D123" i="2"/>
  <c r="D122" i="2"/>
  <c r="D121" i="2"/>
  <c r="D65" i="3"/>
  <c r="D34" i="3"/>
  <c r="A3" i="8"/>
  <c r="A3" i="3"/>
  <c r="A3" i="2"/>
  <c r="E1" i="3"/>
  <c r="H3" i="8"/>
  <c r="H2" i="8"/>
  <c r="H1" i="8"/>
  <c r="A1" i="8"/>
  <c r="C16" i="6"/>
  <c r="C8" i="6"/>
  <c r="C21" i="6" s="1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D49" i="5" l="1"/>
  <c r="D139" i="5" s="1"/>
  <c r="C49" i="5"/>
  <c r="C139" i="5" s="1"/>
  <c r="C181" i="3"/>
  <c r="C9" i="3"/>
  <c r="D31" i="3"/>
  <c r="D35" i="3"/>
  <c r="D32" i="3"/>
  <c r="D33" i="3"/>
  <c r="D30" i="3"/>
  <c r="D37" i="3"/>
  <c r="D75" i="3"/>
  <c r="D83" i="3"/>
  <c r="D76" i="3"/>
  <c r="D85" i="3"/>
  <c r="D71" i="3"/>
  <c r="D79" i="3"/>
  <c r="D87" i="3"/>
  <c r="D66" i="3"/>
  <c r="D72" i="3"/>
  <c r="D80" i="3"/>
  <c r="D84" i="3"/>
  <c r="D88" i="3"/>
  <c r="D67" i="3"/>
  <c r="D73" i="3"/>
  <c r="D77" i="3"/>
  <c r="D81" i="3"/>
  <c r="D89" i="3"/>
  <c r="D70" i="3"/>
  <c r="D74" i="3"/>
  <c r="D78" i="3"/>
  <c r="D82" i="3"/>
  <c r="D86" i="3"/>
  <c r="D90" i="3"/>
  <c r="D58" i="3"/>
  <c r="D62" i="3"/>
  <c r="D45" i="3"/>
  <c r="D53" i="3"/>
  <c r="D46" i="3"/>
  <c r="D50" i="3"/>
  <c r="D54" i="3"/>
  <c r="D41" i="3"/>
  <c r="D51" i="3"/>
  <c r="D55" i="3"/>
  <c r="D49" i="3"/>
  <c r="D42" i="3"/>
  <c r="D48" i="3"/>
  <c r="D52" i="3"/>
  <c r="D56" i="3"/>
  <c r="D15" i="3"/>
  <c r="D23" i="3"/>
  <c r="D16" i="3"/>
  <c r="D24" i="3"/>
  <c r="D27" i="3"/>
  <c r="D11" i="3"/>
  <c r="D19" i="3"/>
  <c r="D12" i="3"/>
  <c r="D20" i="3"/>
  <c r="D28" i="3"/>
  <c r="D13" i="3"/>
  <c r="D17" i="3"/>
  <c r="D21" i="3"/>
  <c r="D25" i="3"/>
  <c r="D29" i="3"/>
  <c r="D14" i="3"/>
  <c r="D18" i="3"/>
  <c r="D22" i="3"/>
  <c r="D26" i="3"/>
  <c r="D38" i="3"/>
  <c r="D63" i="3"/>
  <c r="D39" i="3"/>
  <c r="D43" i="3"/>
  <c r="D47" i="3"/>
  <c r="D60" i="3"/>
  <c r="D64" i="3"/>
  <c r="D68" i="3"/>
  <c r="D69" i="3"/>
  <c r="D59" i="3"/>
  <c r="D40" i="3"/>
  <c r="D61" i="3"/>
  <c r="A1" i="7"/>
  <c r="A1" i="6"/>
  <c r="A1" i="5"/>
  <c r="A1" i="4"/>
  <c r="A3" i="7"/>
  <c r="A3" i="6"/>
  <c r="A3" i="5"/>
  <c r="A3" i="4"/>
  <c r="C94" i="3" l="1"/>
  <c r="D212" i="3" l="1"/>
  <c r="D206" i="3"/>
  <c r="D202" i="3"/>
  <c r="D199" i="3"/>
  <c r="D195" i="3"/>
  <c r="D192" i="3"/>
  <c r="D189" i="3"/>
  <c r="D185" i="3"/>
  <c r="D179" i="3"/>
  <c r="D165" i="3"/>
  <c r="D162" i="3"/>
  <c r="D159" i="3"/>
  <c r="D150" i="3"/>
  <c r="D144" i="3"/>
  <c r="D141" i="3"/>
  <c r="D134" i="3"/>
  <c r="D131" i="3"/>
  <c r="D128" i="3"/>
  <c r="D125" i="3"/>
  <c r="D119" i="3"/>
  <c r="D115" i="3"/>
  <c r="D112" i="3"/>
  <c r="D108" i="3"/>
  <c r="D104" i="3"/>
  <c r="D101" i="3"/>
  <c r="D97" i="3"/>
  <c r="D203" i="3"/>
  <c r="D196" i="3"/>
  <c r="D190" i="3"/>
  <c r="D180" i="3"/>
  <c r="D171" i="3"/>
  <c r="D129" i="3"/>
  <c r="D120" i="3"/>
  <c r="D109" i="3"/>
  <c r="D102" i="3"/>
  <c r="D209" i="3"/>
  <c r="D205" i="3"/>
  <c r="D201" i="3"/>
  <c r="D198" i="3"/>
  <c r="D188" i="3"/>
  <c r="D184" i="3"/>
  <c r="D164" i="3"/>
  <c r="D161" i="3"/>
  <c r="D158" i="3"/>
  <c r="D149" i="3"/>
  <c r="D146" i="3"/>
  <c r="D143" i="3"/>
  <c r="D140" i="3"/>
  <c r="D137" i="3"/>
  <c r="D122" i="3"/>
  <c r="D118" i="3"/>
  <c r="D114" i="3"/>
  <c r="D111" i="3"/>
  <c r="D107" i="3"/>
  <c r="D100" i="3"/>
  <c r="D210" i="3"/>
  <c r="D193" i="3"/>
  <c r="D182" i="3"/>
  <c r="D177" i="3"/>
  <c r="D168" i="3"/>
  <c r="D154" i="3"/>
  <c r="D151" i="3"/>
  <c r="D147" i="3"/>
  <c r="D138" i="3"/>
  <c r="D132" i="3"/>
  <c r="D116" i="3"/>
  <c r="D105" i="3"/>
  <c r="D208" i="3"/>
  <c r="D204" i="3"/>
  <c r="D197" i="3"/>
  <c r="D187" i="3"/>
  <c r="D183" i="3"/>
  <c r="D175" i="3"/>
  <c r="D172" i="3"/>
  <c r="D169" i="3"/>
  <c r="D155" i="3"/>
  <c r="D152" i="3"/>
  <c r="D148" i="3"/>
  <c r="D139" i="3"/>
  <c r="D136" i="3"/>
  <c r="D121" i="3"/>
  <c r="D117" i="3"/>
  <c r="D110" i="3"/>
  <c r="D106" i="3"/>
  <c r="D99" i="3"/>
  <c r="D207" i="3"/>
  <c r="D186" i="3"/>
  <c r="D174" i="3"/>
  <c r="D135" i="3"/>
  <c r="D126" i="3"/>
  <c r="D98" i="3"/>
  <c r="D166" i="3"/>
  <c r="D103" i="3"/>
  <c r="D170" i="3"/>
  <c r="D167" i="3"/>
  <c r="D163" i="3"/>
  <c r="D157" i="3"/>
  <c r="D156" i="3"/>
  <c r="D145" i="3"/>
  <c r="D127" i="3"/>
  <c r="D113" i="3"/>
  <c r="D96" i="3"/>
  <c r="D160" i="3"/>
  <c r="D142" i="3"/>
  <c r="D211" i="3"/>
  <c r="D176" i="3"/>
  <c r="D130" i="3"/>
  <c r="D123" i="3"/>
  <c r="D95" i="3"/>
  <c r="D200" i="3"/>
  <c r="D173" i="3"/>
  <c r="D153" i="3"/>
  <c r="D191" i="3"/>
  <c r="D178" i="3"/>
  <c r="D194" i="3"/>
  <c r="D133" i="3"/>
  <c r="D124" i="3"/>
  <c r="D181" i="3"/>
</calcChain>
</file>

<file path=xl/sharedStrings.xml><?xml version="1.0" encoding="utf-8"?>
<sst xmlns="http://schemas.openxmlformats.org/spreadsheetml/2006/main" count="849" uniqueCount="600">
  <si>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</si>
  <si>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</si>
  <si>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</si>
  <si>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</si>
  <si>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</si>
  <si>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</si>
  <si>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</si>
  <si>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</si>
  <si>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</si>
  <si>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</si>
  <si>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</si>
  <si>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</si>
  <si>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</si>
  <si>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</si>
  <si>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</si>
  <si>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</si>
  <si>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</si>
  <si>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</si>
  <si>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</si>
  <si>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</si>
  <si>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</si>
  <si>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</si>
  <si>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</si>
  <si>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</si>
  <si>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</si>
  <si>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</si>
  <si>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</si>
  <si>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</si>
  <si>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</si>
  <si>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</si>
  <si>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</si>
  <si>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</si>
  <si>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</si>
  <si>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</si>
  <si>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</si>
  <si>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</si>
  <si>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</si>
  <si>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</si>
  <si>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</si>
  <si>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</si>
  <si>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</si>
  <si>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</si>
  <si>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</si>
  <si>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</si>
  <si>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</si>
  <si>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</si>
  <si>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</si>
  <si>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</si>
  <si>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</si>
  <si>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</si>
  <si>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</si>
  <si>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</si>
  <si>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</si>
  <si>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</si>
  <si>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</si>
  <si>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</si>
  <si>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</si>
  <si>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</si>
  <si>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</si>
  <si>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</si>
  <si>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</si>
  <si>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</si>
  <si>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</si>
  <si>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</si>
  <si>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</si>
  <si>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</si>
  <si>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</si>
  <si>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</si>
  <si>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</si>
  <si>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</si>
  <si>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</si>
  <si>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</si>
  <si>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</si>
  <si>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</si>
  <si>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</si>
  <si>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</si>
  <si>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</si>
  <si>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</si>
  <si>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</si>
  <si>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</si>
  <si>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</si>
  <si>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</si>
  <si>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</si>
  <si>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</si>
  <si>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</si>
  <si>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</si>
  <si>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</si>
  <si>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</si>
  <si>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</si>
  <si>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</si>
  <si>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</si>
  <si>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</si>
  <si>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</si>
  <si>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</si>
  <si>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</si>
  <si>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</si>
  <si>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</si>
  <si>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</si>
  <si>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</si>
  <si>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</si>
  <si>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</si>
  <si>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</si>
  <si>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</si>
  <si>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</si>
  <si>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</si>
  <si>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</si>
  <si>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</si>
  <si>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</si>
  <si>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</si>
  <si>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</si>
  <si>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</si>
  <si>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</si>
  <si>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</si>
  <si>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</si>
  <si>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</si>
  <si>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</si>
  <si>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</si>
  <si>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</si>
  <si>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</si>
  <si>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</si>
  <si>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</si>
  <si>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</si>
  <si>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</si>
  <si>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</si>
  <si>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</si>
  <si>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</si>
  <si>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</si>
  <si>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</si>
  <si>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</si>
  <si>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</si>
  <si>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</si>
  <si>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</si>
  <si>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</si>
  <si>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</si>
  <si>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</si>
  <si>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</si>
  <si>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</si>
  <si>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</si>
  <si>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</si>
  <si>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</si>
  <si>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</si>
  <si>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</si>
  <si>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</si>
  <si>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</si>
  <si>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</si>
  <si>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</si>
  <si>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</si>
  <si>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</si>
  <si>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</si>
  <si>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</si>
  <si>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</si>
  <si>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</si>
  <si>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</si>
  <si>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</si>
  <si>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</si>
  <si>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</si>
  <si>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</si>
  <si>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</si>
  <si>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</si>
  <si>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</si>
  <si>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</si>
  <si>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</si>
  <si>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</si>
  <si>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</si>
  <si>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</si>
  <si>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</si>
  <si>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</si>
  <si>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</si>
  <si>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</si>
  <si>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</si>
  <si>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</si>
  <si>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</si>
  <si>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</si>
  <si>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</si>
  <si>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</si>
  <si>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</si>
  <si>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</si>
  <si>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</si>
  <si>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</si>
  <si>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</si>
  <si>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</si>
  <si>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</si>
  <si>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</si>
  <si>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</si>
  <si>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</si>
  <si>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</si>
  <si>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</si>
  <si>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</si>
  <si>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</si>
  <si>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</si>
  <si>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</si>
  <si>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</si>
  <si>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</si>
  <si>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</si>
  <si>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</si>
  <si>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</si>
  <si>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</si>
  <si>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</si>
  <si>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</si>
  <si>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</si>
  <si>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</si>
  <si>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</si>
  <si>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</si>
  <si>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</si>
  <si>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</si>
  <si>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</si>
  <si>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</si>
  <si>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</si>
  <si>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</si>
  <si>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</si>
  <si>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</si>
  <si>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</si>
  <si>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</si>
  <si>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</si>
  <si>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</si>
  <si>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</si>
  <si>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</si>
  <si>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</si>
  <si>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</si>
  <si>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</si>
  <si>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</si>
  <si>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</si>
  <si>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</si>
  <si>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</si>
  <si>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</si>
  <si>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</si>
  <si>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</si>
  <si>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</si>
  <si>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</si>
  <si>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</si>
  <si>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</si>
  <si>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</si>
  <si>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</si>
  <si>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</si>
  <si>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</si>
  <si>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</si>
  <si>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</si>
  <si>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</si>
  <si>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</si>
  <si>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</si>
  <si>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</si>
  <si>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</si>
  <si>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</si>
  <si>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</si>
  <si>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</si>
  <si>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</si>
  <si>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</si>
  <si>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</si>
  <si>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</si>
  <si>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</si>
  <si>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</si>
  <si>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</si>
  <si>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</si>
  <si>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</si>
  <si>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</si>
  <si>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</si>
  <si>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</si>
  <si>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</si>
  <si>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</si>
  <si>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</si>
  <si>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</si>
  <si>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</si>
  <si>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</si>
  <si>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</si>
  <si>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</si>
  <si>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</si>
  <si>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</si>
  <si>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</si>
  <si>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</si>
  <si>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</si>
  <si>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</si>
  <si>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</si>
  <si>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</si>
  <si>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</si>
  <si>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</si>
  <si>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</si>
  <si>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</si>
  <si>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</si>
  <si>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</si>
  <si>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</si>
  <si>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</si>
  <si>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</si>
  <si>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</si>
  <si>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</si>
  <si>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</si>
  <si>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</si>
  <si>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</si>
  <si>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</si>
  <si>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</si>
  <si>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</si>
  <si>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</si>
  <si>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</si>
  <si>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</si>
  <si>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</si>
  <si>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</si>
  <si>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</si>
  <si>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</si>
  <si>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</si>
  <si>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</si>
  <si>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</si>
  <si>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</si>
  <si>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</si>
  <si>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</si>
  <si>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</si>
  <si>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</si>
  <si>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</si>
  <si>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</si>
  <si>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</si>
  <si>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</si>
  <si>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</si>
  <si>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</si>
  <si>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</si>
  <si>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</si>
  <si>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</si>
  <si>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</si>
  <si>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</si>
  <si>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</si>
  <si>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</si>
  <si>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</si>
  <si>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</si>
  <si>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</si>
  <si>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</si>
  <si>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</si>
  <si>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</si>
  <si>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</si>
  <si>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</si>
  <si>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</si>
  <si>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</si>
  <si>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</si>
  <si>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</si>
  <si>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</si>
  <si>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</si>
  <si>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</si>
  <si>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</si>
  <si>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</si>
  <si>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</si>
  <si>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</si>
  <si>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</si>
  <si>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</si>
  <si>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</si>
  <si>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</si>
  <si>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</si>
  <si>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</si>
  <si>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</si>
  <si>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</si>
  <si>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</si>
  <si>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</si>
  <si>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</si>
  <si>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</si>
  <si>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</si>
  <si>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</si>
  <si>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</si>
  <si>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</si>
  <si>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</si>
  <si>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</si>
  <si>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</si>
  <si>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</si>
  <si>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</si>
  <si>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</si>
  <si>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</si>
  <si>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</si>
  <si>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</si>
  <si>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</si>
  <si>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</si>
  <si>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</si>
  <si>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</si>
  <si>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</si>
  <si>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</si>
  <si>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</si>
  <si>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</si>
  <si>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</si>
  <si>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</si>
  <si>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</si>
  <si>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</si>
  <si>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</si>
  <si>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</si>
  <si>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</si>
  <si>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</si>
  <si>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</si>
  <si>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</si>
  <si>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</si>
  <si>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</si>
  <si>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</si>
  <si>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</si>
  <si>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</si>
  <si>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</si>
  <si>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</si>
  <si>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</si>
  <si>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</si>
  <si>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</si>
  <si>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</si>
  <si>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</si>
  <si>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</si>
  <si>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</si>
  <si>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</si>
  <si>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</si>
  <si>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</si>
  <si>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</si>
  <si>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</si>
  <si>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</si>
  <si>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</si>
  <si>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</si>
  <si>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</si>
  <si>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</si>
  <si>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</si>
  <si>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</si>
  <si>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</si>
  <si>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</si>
  <si>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</si>
  <si>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</si>
  <si>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</si>
  <si>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</si>
  <si>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</si>
  <si>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</si>
  <si>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</si>
  <si>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</si>
  <si>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</si>
  <si>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</si>
  <si>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</si>
  <si>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</si>
  <si>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</si>
  <si>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</si>
  <si>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</si>
  <si>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</si>
  <si>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</si>
  <si>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</si>
  <si>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</si>
  <si>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</si>
  <si>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</si>
  <si>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</si>
  <si>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</si>
  <si>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</si>
  <si>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</si>
  <si>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</si>
  <si>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</si>
  <si>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</si>
  <si>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</si>
  <si>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</si>
  <si>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</si>
  <si>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</si>
  <si>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</si>
  <si>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</si>
  <si>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</si>
  <si>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</si>
  <si>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</si>
  <si>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</si>
  <si>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</si>
  <si>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</si>
  <si>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</si>
  <si>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</si>
  <si>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</si>
  <si>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</si>
  <si>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</si>
  <si>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</si>
  <si>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</si>
  <si>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</si>
  <si>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</si>
  <si>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</si>
  <si>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</si>
  <si>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</si>
  <si>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</si>
  <si>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</si>
  <si>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</si>
  <si>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</si>
  <si>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</si>
  <si>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</si>
  <si>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</si>
  <si>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</si>
  <si>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</si>
  <si>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</si>
  <si>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</si>
  <si>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</si>
  <si>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</si>
  <si>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</si>
  <si>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</si>
  <si>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</si>
  <si>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</si>
  <si>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</si>
  <si>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</si>
  <si>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</si>
  <si>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</si>
  <si>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</si>
  <si>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</si>
  <si>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</si>
  <si>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</si>
  <si>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</si>
  <si>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</si>
  <si>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</si>
  <si>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</si>
  <si>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</si>
  <si>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</si>
  <si>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</si>
  <si>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</si>
  <si>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</si>
  <si>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</si>
  <si>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</si>
  <si>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</si>
  <si>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</si>
  <si>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</si>
  <si>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</si>
  <si>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</si>
  <si>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</si>
  <si>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</si>
  <si>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</si>
  <si>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</si>
  <si>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</si>
  <si>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</si>
  <si>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</si>
  <si>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</si>
  <si>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</si>
  <si>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</si>
  <si>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</si>
  <si>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</si>
  <si>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</si>
  <si>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</si>
  <si>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</si>
  <si>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</si>
  <si>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</si>
  <si>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</si>
  <si>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</si>
  <si>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</si>
  <si>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</si>
  <si>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</si>
  <si>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</si>
  <si>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</si>
  <si>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</si>
  <si>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</si>
  <si>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</si>
  <si>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</si>
  <si>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</si>
  <si>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</si>
  <si>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</si>
  <si>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</si>
  <si>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</si>
  <si>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</si>
  <si>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</si>
  <si>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</si>
  <si>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</si>
  <si>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</si>
  <si>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</si>
  <si>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</si>
  <si>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</si>
  <si>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</si>
  <si>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</si>
  <si>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</si>
  <si>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</si>
  <si>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</si>
  <si>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</si>
  <si>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</si>
  <si>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</si>
  <si>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</si>
  <si>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</si>
  <si>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</si>
  <si>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</si>
  <si>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</si>
  <si>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</si>
  <si>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</si>
  <si>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</si>
  <si>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</si>
  <si>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</si>
  <si>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</si>
  <si>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</si>
  <si>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</si>
  <si>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</si>
  <si>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</si>
  <si>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</si>
  <si>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</si>
  <si>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</si>
  <si>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</si>
  <si>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</si>
  <si>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</si>
  <si>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</si>
  <si>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</si>
  <si>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</si>
  <si>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</si>
  <si>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</si>
  <si>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</si>
  <si>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</si>
  <si>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</si>
  <si>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</si>
  <si>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</si>
  <si>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</si>
  <si>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</si>
  <si>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</si>
  <si>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MOROLEON GUANAJUATO</t>
  </si>
  <si>
    <t>C. ALMA DENISSE SANCHEZ BARRAGAN</t>
  </si>
  <si>
    <t xml:space="preserve">PRESIDENTA  MUNICIPAL </t>
  </si>
  <si>
    <t>LC GUILLERMO SIERRA BLANCO</t>
  </si>
  <si>
    <t>TESORERO MUNICIPAL</t>
  </si>
  <si>
    <t>SIN INFORMACIÓN QUE REVELAR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</si>
  <si>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</si>
  <si>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</si>
  <si>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</si>
  <si>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</si>
  <si>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</si>
  <si>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Del 01 de Enero al 31 de Diciembre de 2025</t>
  </si>
  <si>
    <t>Cuenta Pública</t>
  </si>
  <si>
    <t>INTEGRANTE DE LA PRIMER MINORIA DE LA COMISION DE HACIENDA</t>
  </si>
  <si>
    <t>C. HECTOR LOPEZ ZAVALA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</si>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</sst>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5" fillId="0" borderId="9"/>
    <xf numFmtId="0" fontId="4" fillId="0" borderId="9"/>
    <xf numFmtId="0" fontId="17" fillId="0" borderId="9"/>
    <xf numFmtId="0" fontId="17" fillId="0" borderId="9"/>
    <xf numFmtId="43" fontId="6" fillId="0" borderId="9" applyFont="0" applyFill="0" applyBorder="0" applyAlignment="0" applyProtection="0"/>
    <xf numFmtId="0" fontId="3" fillId="0" borderId="9"/>
    <xf numFmtId="0" fontId="3" fillId="0" borderId="9"/>
    <xf numFmtId="0" fontId="17" fillId="0" borderId="9"/>
    <xf numFmtId="0" fontId="2" fillId="0" borderId="9"/>
    <xf numFmtId="9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6" fillId="0" borderId="9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2" fillId="0" borderId="9"/>
    <xf numFmtId="0" fontId="19" fillId="0" borderId="9"/>
    <xf numFmtId="43" fontId="6" fillId="0" borderId="9" applyFont="0" applyFill="0" applyBorder="0" applyAlignment="0" applyProtection="0"/>
    <xf numFmtId="0" fontId="6" fillId="0" borderId="9"/>
    <xf numFmtId="0" fontId="2" fillId="0" borderId="9"/>
    <xf numFmtId="0" fontId="2" fillId="0" borderId="9"/>
    <xf numFmtId="0" fontId="17" fillId="0" borderId="9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6" fillId="0" borderId="9" applyFont="0" applyFill="0" applyBorder="0" applyAlignment="0" applyProtection="0"/>
    <xf numFmtId="164" fontId="15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2" fillId="0" borderId="9" applyFont="0" applyFill="0" applyBorder="0" applyAlignment="0" applyProtection="0"/>
    <xf numFmtId="44" fontId="15" fillId="0" borderId="9" applyFont="0" applyFill="0" applyBorder="0" applyAlignment="0" applyProtection="0"/>
    <xf numFmtId="0" fontId="15" fillId="0" borderId="9"/>
    <xf numFmtId="0" fontId="15" fillId="0" borderId="9"/>
    <xf numFmtId="0" fontId="15" fillId="0" borderId="9"/>
    <xf numFmtId="0" fontId="15" fillId="0" borderId="9"/>
    <xf numFmtId="0" fontId="2" fillId="0" borderId="9"/>
    <xf numFmtId="0" fontId="2" fillId="0" borderId="9"/>
    <xf numFmtId="43" fontId="2" fillId="0" borderId="9" applyFont="0" applyFill="0" applyBorder="0" applyAlignment="0" applyProtection="0"/>
    <xf numFmtId="0" fontId="22" fillId="0" borderId="9" applyNumberFormat="0" applyFill="0" applyBorder="0" applyAlignment="0" applyProtection="0"/>
    <xf numFmtId="0" fontId="2" fillId="0" borderId="9"/>
    <xf numFmtId="9" fontId="2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6" fillId="0" borderId="9" applyFont="0" applyFill="0" applyBorder="0" applyAlignment="0" applyProtection="0"/>
    <xf numFmtId="0" fontId="2" fillId="0" borderId="9"/>
    <xf numFmtId="0" fontId="21" fillId="0" borderId="9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0" fontId="23" fillId="0" borderId="9"/>
    <xf numFmtId="0" fontId="1" fillId="0" borderId="9"/>
    <xf numFmtId="43" fontId="6" fillId="0" borderId="9" applyFon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0" fontId="1" fillId="0" borderId="9"/>
    <xf numFmtId="0" fontId="19" fillId="0" borderId="9"/>
    <xf numFmtId="43" fontId="6" fillId="0" borderId="9" applyFont="0" applyFill="0" applyBorder="0" applyAlignment="0" applyProtection="0"/>
    <xf numFmtId="0" fontId="1" fillId="0" borderId="9"/>
    <xf numFmtId="0" fontId="1" fillId="0" borderId="9"/>
    <xf numFmtId="0" fontId="17" fillId="0" borderId="9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5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6" fillId="0" borderId="9" applyFont="0" applyFill="0" applyBorder="0" applyAlignment="0" applyProtection="0"/>
    <xf numFmtId="0" fontId="1" fillId="0" borderId="9"/>
    <xf numFmtId="43" fontId="23" fillId="0" borderId="0" applyFont="0" applyFill="0" applyBorder="0" applyAlignment="0" applyProtection="0"/>
  </cellStyleXfs>
  <cellXfs count="175">
    <xf numFmtId="0" fontId="0" fillId="0" borderId="0" xfId="0"/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6" fillId="0" borderId="8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6" fillId="0" borderId="0" xfId="0" applyFont="1" applyAlignment="1">
      <alignment horizontal="center"/>
    </xf>
    <xf numFmtId="10" fontId="11" fillId="0" borderId="0" xfId="0" applyNumberFormat="1" applyFont="1"/>
    <xf numFmtId="10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horizontal="left"/>
    </xf>
    <xf numFmtId="0" fontId="5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horizontal="right" vertical="center" wrapText="1"/>
    </xf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/>
    </xf>
    <xf numFmtId="4" fontId="11" fillId="0" borderId="18" xfId="0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4" fontId="11" fillId="0" borderId="18" xfId="0" applyNumberFormat="1" applyFont="1" applyBorder="1" applyAlignment="1">
      <alignment horizontal="right" vertical="center"/>
    </xf>
    <xf numFmtId="4" fontId="11" fillId="0" borderId="21" xfId="0" applyNumberFormat="1" applyFont="1" applyBorder="1" applyAlignment="1">
      <alignment horizontal="right" vertical="center"/>
    </xf>
    <xf numFmtId="0" fontId="10" fillId="2" borderId="18" xfId="0" applyFont="1" applyFill="1" applyBorder="1" applyAlignment="1">
      <alignment vertical="center"/>
    </xf>
    <xf numFmtId="0" fontId="6" fillId="0" borderId="20" xfId="0" applyFont="1" applyBorder="1"/>
    <xf numFmtId="4" fontId="10" fillId="0" borderId="20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4" fontId="11" fillId="0" borderId="20" xfId="0" applyNumberFormat="1" applyFont="1" applyBorder="1" applyAlignment="1">
      <alignment horizontal="right" vertical="center"/>
    </xf>
    <xf numFmtId="0" fontId="10" fillId="3" borderId="19" xfId="0" applyFont="1" applyFill="1" applyBorder="1" applyAlignment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0" borderId="6" xfId="0" applyFont="1" applyBorder="1"/>
    <xf numFmtId="0" fontId="10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9" xfId="0" applyFont="1" applyFill="1" applyBorder="1"/>
    <xf numFmtId="0" fontId="13" fillId="5" borderId="9" xfId="0" applyFont="1" applyFill="1" applyBorder="1"/>
    <xf numFmtId="4" fontId="11" fillId="6" borderId="9" xfId="0" applyNumberFormat="1" applyFont="1" applyFill="1" applyBorder="1"/>
    <xf numFmtId="0" fontId="13" fillId="7" borderId="9" xfId="0" applyFont="1" applyFill="1" applyBorder="1"/>
    <xf numFmtId="10" fontId="10" fillId="2" borderId="9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vertical="center"/>
    </xf>
    <xf numFmtId="10" fontId="12" fillId="4" borderId="9" xfId="0" applyNumberFormat="1" applyFont="1" applyFill="1" applyBorder="1"/>
    <xf numFmtId="0" fontId="13" fillId="5" borderId="9" xfId="0" applyFont="1" applyFill="1" applyBorder="1" applyAlignment="1">
      <alignment horizontal="center"/>
    </xf>
    <xf numFmtId="10" fontId="13" fillId="5" borderId="9" xfId="0" applyNumberFormat="1" applyFont="1" applyFill="1" applyBorder="1" applyAlignment="1">
      <alignment horizontal="center"/>
    </xf>
    <xf numFmtId="0" fontId="10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/>
    <xf numFmtId="0" fontId="11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/>
    </xf>
    <xf numFmtId="0" fontId="10" fillId="2" borderId="14" xfId="0" applyFont="1" applyFill="1" applyBorder="1" applyAlignment="1">
      <alignment vertical="center"/>
    </xf>
    <xf numFmtId="49" fontId="5" fillId="0" borderId="19" xfId="0" applyNumberFormat="1" applyFont="1" applyBorder="1" applyAlignment="1">
      <alignment vertical="center"/>
    </xf>
    <xf numFmtId="49" fontId="6" fillId="0" borderId="19" xfId="0" applyNumberFormat="1" applyFont="1" applyBorder="1"/>
    <xf numFmtId="0" fontId="5" fillId="0" borderId="19" xfId="0" applyFont="1" applyBorder="1" applyAlignment="1">
      <alignment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 wrapText="1"/>
    </xf>
    <xf numFmtId="0" fontId="14" fillId="0" borderId="26" xfId="1" applyFont="1" applyBorder="1" applyAlignment="1" applyProtection="1">
      <alignment vertical="top" wrapText="1"/>
      <protection locked="0"/>
    </xf>
    <xf numFmtId="0" fontId="16" fillId="0" borderId="9" xfId="2" applyFont="1" applyAlignment="1" applyProtection="1">
      <alignment horizontal="center" wrapText="1"/>
      <protection locked="0"/>
    </xf>
    <xf numFmtId="0" fontId="16" fillId="0" borderId="26" xfId="2" applyFont="1" applyBorder="1" applyAlignment="1" applyProtection="1">
      <alignment horizontal="center" vertical="top" wrapText="1"/>
      <protection locked="0"/>
    </xf>
    <xf numFmtId="4" fontId="14" fillId="0" borderId="26" xfId="1" applyNumberFormat="1" applyFont="1" applyBorder="1" applyAlignment="1" applyProtection="1">
      <alignment vertical="top"/>
      <protection locked="0"/>
    </xf>
    <xf numFmtId="4" fontId="11" fillId="0" borderId="9" xfId="3" applyNumberFormat="1" applyFont="1"/>
    <xf numFmtId="4" fontId="11" fillId="10" borderId="9" xfId="3" applyNumberFormat="1" applyFont="1" applyFill="1"/>
    <xf numFmtId="4" fontId="11" fillId="0" borderId="9" xfId="4" applyNumberFormat="1" applyFont="1"/>
    <xf numFmtId="0" fontId="18" fillId="11" borderId="27" xfId="4" applyFont="1" applyFill="1" applyBorder="1" applyAlignment="1">
      <alignment horizontal="center" vertical="center"/>
    </xf>
    <xf numFmtId="0" fontId="11" fillId="0" borderId="9" xfId="8" applyFont="1"/>
    <xf numFmtId="3" fontId="11" fillId="0" borderId="27" xfId="23" applyNumberFormat="1" applyFont="1" applyBorder="1" applyAlignment="1">
      <alignment horizontal="right" vertical="center" wrapText="1" indent="1"/>
    </xf>
    <xf numFmtId="3" fontId="11" fillId="0" borderId="28" xfId="23" applyNumberFormat="1" applyFont="1" applyBorder="1" applyAlignment="1">
      <alignment horizontal="right" vertical="center" wrapText="1" indent="1"/>
    </xf>
    <xf numFmtId="3" fontId="10" fillId="11" borderId="27" xfId="23" applyNumberFormat="1" applyFont="1" applyFill="1" applyBorder="1" applyAlignment="1">
      <alignment horizontal="right" vertical="center"/>
    </xf>
    <xf numFmtId="3" fontId="10" fillId="0" borderId="27" xfId="23" applyNumberFormat="1" applyFont="1" applyBorder="1" applyAlignment="1">
      <alignment horizontal="right" vertical="center" wrapText="1" indent="1"/>
    </xf>
    <xf numFmtId="3" fontId="14" fillId="0" borderId="27" xfId="23" applyNumberFormat="1" applyFont="1" applyBorder="1" applyAlignment="1">
      <alignment horizontal="right" vertical="center" wrapText="1" indent="1"/>
    </xf>
    <xf numFmtId="3" fontId="18" fillId="0" borderId="27" xfId="23" applyNumberFormat="1" applyFont="1" applyBorder="1" applyAlignment="1">
      <alignment horizontal="right" vertical="center" wrapText="1" indent="1"/>
    </xf>
    <xf numFmtId="3" fontId="14" fillId="0" borderId="27" xfId="23" applyNumberFormat="1" applyFont="1" applyBorder="1" applyAlignment="1">
      <alignment horizontal="right" vertical="center" indent="1"/>
    </xf>
    <xf numFmtId="3" fontId="10" fillId="11" borderId="27" xfId="23" applyNumberFormat="1" applyFont="1" applyFill="1" applyBorder="1" applyAlignment="1">
      <alignment horizontal="right" vertical="center" wrapText="1" indent="1"/>
    </xf>
    <xf numFmtId="3" fontId="11" fillId="0" borderId="9" xfId="4" applyNumberFormat="1" applyFont="1"/>
    <xf numFmtId="3" fontId="10" fillId="0" borderId="9" xfId="4" applyNumberFormat="1" applyFont="1"/>
    <xf numFmtId="3" fontId="11" fillId="0" borderId="9" xfId="22" applyNumberFormat="1" applyFont="1"/>
    <xf numFmtId="3" fontId="10" fillId="0" borderId="9" xfId="22" applyNumberFormat="1" applyFont="1"/>
    <xf numFmtId="3" fontId="11" fillId="0" borderId="9" xfId="24" applyNumberFormat="1" applyFont="1"/>
    <xf numFmtId="3" fontId="14" fillId="0" borderId="9" xfId="3" applyNumberFormat="1" applyFont="1"/>
    <xf numFmtId="3" fontId="18" fillId="0" borderId="9" xfId="3" applyNumberFormat="1" applyFont="1"/>
    <xf numFmtId="9" fontId="14" fillId="0" borderId="9" xfId="3" applyNumberFormat="1" applyFont="1"/>
    <xf numFmtId="9" fontId="18" fillId="0" borderId="9" xfId="3" applyNumberFormat="1" applyFont="1"/>
    <xf numFmtId="3" fontId="11" fillId="0" borderId="9" xfId="52" applyNumberFormat="1" applyFont="1"/>
    <xf numFmtId="3" fontId="10" fillId="0" borderId="9" xfId="52" applyNumberFormat="1" applyFont="1"/>
    <xf numFmtId="3" fontId="6" fillId="0" borderId="9" xfId="54" applyNumberFormat="1" applyFont="1" applyAlignment="1" applyProtection="1">
      <alignment vertical="top"/>
      <protection locked="0"/>
    </xf>
    <xf numFmtId="0" fontId="18" fillId="0" borderId="9" xfId="3" applyFont="1" applyAlignment="1">
      <alignment horizontal="center" vertical="center"/>
    </xf>
    <xf numFmtId="0" fontId="18" fillId="0" borderId="9" xfId="3" applyFont="1"/>
    <xf numFmtId="0" fontId="14" fillId="0" borderId="9" xfId="3" applyFont="1" applyAlignment="1">
      <alignment horizontal="center" vertical="center"/>
    </xf>
    <xf numFmtId="0" fontId="14" fillId="0" borderId="9" xfId="3" applyFont="1"/>
    <xf numFmtId="0" fontId="14" fillId="0" borderId="9" xfId="3" applyFont="1" applyAlignment="1">
      <alignment wrapText="1"/>
    </xf>
    <xf numFmtId="0" fontId="18" fillId="0" borderId="9" xfId="3" applyFont="1" applyAlignment="1">
      <alignment wrapText="1"/>
    </xf>
    <xf numFmtId="0" fontId="18" fillId="0" borderId="9" xfId="3" applyFont="1" applyAlignment="1">
      <alignment horizontal="center"/>
    </xf>
    <xf numFmtId="0" fontId="14" fillId="0" borderId="9" xfId="3" applyFont="1" applyAlignment="1">
      <alignment horizontal="center"/>
    </xf>
    <xf numFmtId="0" fontId="10" fillId="0" borderId="9" xfId="4" applyFont="1" applyAlignment="1">
      <alignment horizontal="center"/>
    </xf>
    <xf numFmtId="0" fontId="10" fillId="0" borderId="9" xfId="4" applyFont="1"/>
    <xf numFmtId="0" fontId="11" fillId="0" borderId="9" xfId="4" applyFont="1" applyAlignment="1">
      <alignment horizontal="center"/>
    </xf>
    <xf numFmtId="0" fontId="10" fillId="0" borderId="9" xfId="4" applyFont="1" applyAlignment="1">
      <alignment horizontal="left" indent="1"/>
    </xf>
    <xf numFmtId="0" fontId="10" fillId="0" borderId="9" xfId="6" applyFont="1" applyAlignment="1">
      <alignment horizontal="center"/>
    </xf>
    <xf numFmtId="0" fontId="10" fillId="0" borderId="9" xfId="6" applyFont="1"/>
    <xf numFmtId="3" fontId="10" fillId="0" borderId="9" xfId="5" applyNumberFormat="1" applyFont="1" applyFill="1"/>
    <xf numFmtId="3" fontId="10" fillId="0" borderId="0" xfId="0" applyNumberFormat="1" applyFont="1"/>
    <xf numFmtId="3" fontId="11" fillId="0" borderId="0" xfId="0" applyNumberFormat="1" applyFont="1"/>
    <xf numFmtId="0" fontId="11" fillId="0" borderId="9" xfId="6" applyFont="1" applyAlignment="1">
      <alignment horizontal="center"/>
    </xf>
    <xf numFmtId="0" fontId="11" fillId="0" borderId="9" xfId="6" applyFont="1"/>
    <xf numFmtId="3" fontId="11" fillId="0" borderId="9" xfId="5" applyNumberFormat="1" applyFont="1" applyFill="1"/>
    <xf numFmtId="0" fontId="11" fillId="0" borderId="9" xfId="4" applyFont="1"/>
    <xf numFmtId="0" fontId="18" fillId="0" borderId="9" xfId="4" applyFont="1"/>
    <xf numFmtId="0" fontId="10" fillId="0" borderId="9" xfId="6" applyFont="1" applyAlignment="1">
      <alignment horizontal="left" indent="1"/>
    </xf>
    <xf numFmtId="3" fontId="10" fillId="0" borderId="0" xfId="103" applyNumberFormat="1" applyFont="1" applyFill="1"/>
    <xf numFmtId="3" fontId="11" fillId="0" borderId="0" xfId="103" applyNumberFormat="1" applyFont="1" applyFill="1"/>
    <xf numFmtId="0" fontId="18" fillId="0" borderId="9" xfId="6" applyFont="1"/>
    <xf numFmtId="3" fontId="10" fillId="0" borderId="9" xfId="6" applyNumberFormat="1" applyFont="1"/>
    <xf numFmtId="0" fontId="14" fillId="0" borderId="9" xfId="6" applyFont="1"/>
    <xf numFmtId="3" fontId="11" fillId="0" borderId="9" xfId="6" applyNumberFormat="1" applyFont="1"/>
    <xf numFmtId="3" fontId="5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9" xfId="4" applyFont="1"/>
    <xf numFmtId="3" fontId="6" fillId="0" borderId="9" xfId="6" applyNumberFormat="1" applyFont="1" applyAlignment="1" applyProtection="1">
      <alignment vertical="top"/>
      <protection locked="0"/>
    </xf>
    <xf numFmtId="0" fontId="10" fillId="0" borderId="9" xfId="4" quotePrefix="1" applyFont="1" applyAlignment="1">
      <alignment horizontal="left" indent="1"/>
    </xf>
    <xf numFmtId="0" fontId="16" fillId="0" borderId="9" xfId="4" applyFont="1" applyAlignment="1" applyProtection="1">
      <alignment horizontal="center" vertical="top" wrapText="1"/>
      <protection locked="0"/>
    </xf>
    <xf numFmtId="0" fontId="16" fillId="0" borderId="9" xfId="4" applyFont="1" applyAlignment="1" applyProtection="1">
      <alignment vertical="top" wrapText="1"/>
      <protection locked="0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5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/>
    <xf numFmtId="0" fontId="11" fillId="0" borderId="0" xfId="0" applyFont="1" applyAlignment="1">
      <alignment horizontal="center" wrapText="1"/>
    </xf>
    <xf numFmtId="0" fontId="9" fillId="0" borderId="21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5" xfId="0" applyFont="1" applyBorder="1"/>
    <xf numFmtId="0" fontId="9" fillId="0" borderId="16" xfId="0" applyFont="1" applyBorder="1"/>
    <xf numFmtId="0" fontId="5" fillId="2" borderId="19" xfId="0" applyFont="1" applyFill="1" applyBorder="1" applyAlignment="1">
      <alignment horizontal="center" vertical="center"/>
    </xf>
    <xf numFmtId="0" fontId="9" fillId="0" borderId="17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4" fillId="0" borderId="23" xfId="0" applyFont="1" applyBorder="1"/>
    <xf numFmtId="0" fontId="14" fillId="0" borderId="9" xfId="0" applyFont="1" applyBorder="1"/>
  </cellXfs>
  <cellStyles count="104">
    <cellStyle name="Euro" xfId="32" xr:uid="{B9BA0F6E-AE62-4C83-91CA-B16F13CCBBA7}"/>
    <cellStyle name="Hipervínculo 2" xfId="45" xr:uid="{6709A3AB-D39E-49AF-8AF2-0AA5D7EF51FA}"/>
    <cellStyle name="Millares" xfId="103" builtinId="3"/>
    <cellStyle name="Millares 2" xfId="15" xr:uid="{804B7F96-D225-4468-ABCD-1996DB1E6F03}"/>
    <cellStyle name="Millares 2 2" xfId="20" xr:uid="{8DD2BDE7-B870-4364-945A-BA58A35EC013}"/>
    <cellStyle name="Millares 2 2 2" xfId="31" xr:uid="{0826B8E4-939D-4259-803D-3765530A3251}"/>
    <cellStyle name="Millares 2 2 2 2" xfId="89" xr:uid="{F3D15854-0F6C-45EE-8D7D-73ADBF256200}"/>
    <cellStyle name="Millares 2 2 3" xfId="34" xr:uid="{3A576075-2F09-47EB-9AEE-7A024022C9B8}"/>
    <cellStyle name="Millares 2 2 3 2" xfId="91" xr:uid="{A52E5D52-0873-48A8-834B-A9187789FB98}"/>
    <cellStyle name="Millares 2 2 4" xfId="44" xr:uid="{1A381E50-6E62-42A7-8AAF-15A0F7B98CCE}"/>
    <cellStyle name="Millares 2 2 4 2" xfId="99" xr:uid="{077FADE3-743F-4437-9E62-92BFB65C6EEE}"/>
    <cellStyle name="Millares 2 2 5" xfId="61" xr:uid="{07E9300D-8799-4FB0-A9D6-DBA8AD197C6C}"/>
    <cellStyle name="Millares 2 2 6" xfId="79" xr:uid="{C5FCE54C-DD0A-4D9D-B080-DB279F284FFC}"/>
    <cellStyle name="Millares 2 3" xfId="28" xr:uid="{FA0B58A5-8B8F-45D1-A845-EA78C3789ECB}"/>
    <cellStyle name="Millares 2 3 2" xfId="35" xr:uid="{2C322A25-F568-4F4A-9067-15E4330382D6}"/>
    <cellStyle name="Millares 2 3 2 2" xfId="92" xr:uid="{8023EF10-B9F7-4DA6-A586-00B129EE3936}"/>
    <cellStyle name="Millares 2 3 3" xfId="62" xr:uid="{43DD1ACE-A7D2-4266-A40F-FE577C8D61C4}"/>
    <cellStyle name="Millares 2 3 4" xfId="86" xr:uid="{5DC37D4D-117C-449D-A042-1C7471F55073}"/>
    <cellStyle name="Millares 2 4" xfId="11" xr:uid="{B11734DD-9AF3-4EEB-8A7F-1ED06C3B49F1}"/>
    <cellStyle name="Millares 2 4 2" xfId="14" xr:uid="{81F04E72-1D7A-4389-9F22-1E344AA3EEA4}"/>
    <cellStyle name="Millares 2 4 2 2" xfId="27" xr:uid="{449F5C5C-2DB0-4243-9358-920ED0515308}"/>
    <cellStyle name="Millares 2 4 2 2 2" xfId="85" xr:uid="{81BBA077-6DE7-4CE5-8F82-2DECDCC450EB}"/>
    <cellStyle name="Millares 2 4 2 3" xfId="73" xr:uid="{44768143-00C8-4B54-962F-225A25B9AEB9}"/>
    <cellStyle name="Millares 2 4 3" xfId="16" xr:uid="{8B150D24-5359-4B34-913B-CFF74844F27C}"/>
    <cellStyle name="Millares 2 4 3 2" xfId="29" xr:uid="{0BE2F296-CAB7-4956-B7AD-2E5282594C79}"/>
    <cellStyle name="Millares 2 4 3 2 2" xfId="87" xr:uid="{1676F9D4-A350-4FB0-88FF-4C15CD23AF2B}"/>
    <cellStyle name="Millares 2 4 3 3" xfId="75" xr:uid="{7C4DF427-8B0F-4EBD-9A55-5A8B27B0B09A}"/>
    <cellStyle name="Millares 2 4 4" xfId="25" xr:uid="{A8DB59C5-913A-48D2-B1C9-C4095A4E48C2}"/>
    <cellStyle name="Millares 2 4 4 2" xfId="83" xr:uid="{76A06B19-E30F-4D3F-AB94-50364F47BCC7}"/>
    <cellStyle name="Millares 2 4 5" xfId="71" xr:uid="{704D5A01-AAAC-422F-A400-C389BBF76871}"/>
    <cellStyle name="Millares 2 5" xfId="33" xr:uid="{FD4CC5E3-E717-4E2E-B0EB-20D64122F157}"/>
    <cellStyle name="Millares 2 5 2" xfId="90" xr:uid="{0CAC4FFE-5EDA-4E70-B2D6-9C7633921EC7}"/>
    <cellStyle name="Millares 2 6" xfId="53" xr:uid="{A0EDC1C3-7376-4F36-9D11-8FF6AA752D55}"/>
    <cellStyle name="Millares 2 7" xfId="74" xr:uid="{D0DADA47-536D-44E7-82B9-8C34A2D99D7C}"/>
    <cellStyle name="Millares 3" xfId="5" xr:uid="{368654BC-8C41-4B52-A107-6FBE8A641CB2}"/>
    <cellStyle name="Millares 3 2" xfId="30" xr:uid="{37572185-CC53-4CF2-A7EF-CCB1CA0B8426}"/>
    <cellStyle name="Millares 3 2 2" xfId="88" xr:uid="{DDEADAB3-7BCF-4236-A3DF-FA7D6C4C24DB}"/>
    <cellStyle name="Millares 3 3" xfId="36" xr:uid="{CEC14F7B-29AB-43C5-882E-C45D78BB51E2}"/>
    <cellStyle name="Millares 3 3 2" xfId="93" xr:uid="{211A7341-A17F-4B35-9E4D-AB26632B7ADC}"/>
    <cellStyle name="Millares 3 4" xfId="17" xr:uid="{DF3CB108-ADCC-4F62-9230-7FFDF89AE5C1}"/>
    <cellStyle name="Millares 3 4 2" xfId="76" xr:uid="{76CE87AA-4BF0-4746-8E3F-A4C2677BA77E}"/>
    <cellStyle name="Millares 3 5" xfId="48" xr:uid="{4FECB753-B135-4F9E-B819-CA8D345752AA}"/>
    <cellStyle name="Millares 3 5 2" xfId="100" xr:uid="{D8929214-47A8-4559-AF75-974E6A252581}"/>
    <cellStyle name="Millares 3 6" xfId="65" xr:uid="{27B9D1AC-8B0E-4FD6-ADE7-4D1251CD550C}"/>
    <cellStyle name="Millares 3 7" xfId="68" xr:uid="{B4F17A82-35D0-4FFD-AE43-4380F9AB1B07}"/>
    <cellStyle name="Millares 4" xfId="26" xr:uid="{2A43E2F8-179F-4760-A46C-218BD64E95AC}"/>
    <cellStyle name="Millares 4 2" xfId="49" xr:uid="{FBE8DDE8-787C-4944-B4AF-764A2B935BDA}"/>
    <cellStyle name="Millares 4 2 2" xfId="101" xr:uid="{3D71B3BC-0E6E-47E4-9B9B-BF1B18455E50}"/>
    <cellStyle name="Millares 4 3" xfId="63" xr:uid="{26995C0C-FF67-4DED-827E-FF6D5627415C}"/>
    <cellStyle name="Millares 4 4" xfId="84" xr:uid="{5469B31C-7BDB-4855-983D-C31838737ACC}"/>
    <cellStyle name="Millares 5" xfId="13" xr:uid="{C3D5B25A-FD4F-45A8-AD57-AC65EDC8A496}"/>
    <cellStyle name="Millares 5 2" xfId="72" xr:uid="{9DA1E0F1-8AB5-43F6-9454-BFCDF1BD121B}"/>
    <cellStyle name="Millares 6" xfId="64" xr:uid="{21C34279-74DE-4933-8503-4AC3F68B61DB}"/>
    <cellStyle name="Moneda 2" xfId="37" xr:uid="{F4DAC04F-0FDE-4CD5-BE8D-F6A56793CA00}"/>
    <cellStyle name="Moneda 2 2" xfId="94" xr:uid="{483864D0-53D5-498E-8F92-DA48A79617D4}"/>
    <cellStyle name="Normal" xfId="0" builtinId="0"/>
    <cellStyle name="Normal 2" xfId="6" xr:uid="{1E983A66-09B8-49B7-9BA2-608BDD9617B4}"/>
    <cellStyle name="Normal 2 2" xfId="1" xr:uid="{EAAC5AA9-B7A6-4387-9F36-F984170408C2}"/>
    <cellStyle name="Normal 2 3" xfId="4" xr:uid="{14E89473-ED6B-4F85-831A-985B3CAC8066}"/>
    <cellStyle name="Normal 2 3 2" xfId="22" xr:uid="{7CD4E58E-B1F4-4AA3-8662-D3DEDB9A56F7}"/>
    <cellStyle name="Normal 2 3 2 2" xfId="8" xr:uid="{AEA9241D-8DC2-4A89-B5C2-DFB681B08FA4}"/>
    <cellStyle name="Normal 2 3 2 3" xfId="80" xr:uid="{86A6743D-CB55-44C8-AC35-60506882C5E8}"/>
    <cellStyle name="Normal 2 4" xfId="2" xr:uid="{5131E627-B1D8-40A9-8833-D3F6A16F355A}"/>
    <cellStyle name="Normal 2 4 2" xfId="21" xr:uid="{08B2DB37-D286-49B7-BCCB-2932251BC17F}"/>
    <cellStyle name="Normal 2 4 3" xfId="18" xr:uid="{36E96375-478C-49A1-A7C8-DDB4365FF359}"/>
    <cellStyle name="Normal 2 4 3 2" xfId="77" xr:uid="{1C2BAA50-A102-4775-99C1-D5C71A26D4A8}"/>
    <cellStyle name="Normal 2 4 4" xfId="67" xr:uid="{A23A08E2-8B2B-4602-8930-9B3DB67D5458}"/>
    <cellStyle name="Normal 2 5" xfId="12" xr:uid="{56488F82-2214-4475-9274-17D62B32258D}"/>
    <cellStyle name="Normal 2 6" xfId="54" xr:uid="{F720C087-92E1-413D-9157-E5E09FF5BAF8}"/>
    <cellStyle name="Normal 3" xfId="19" xr:uid="{32CDBBA1-BB73-4D83-B97E-3E770D2EE7F4}"/>
    <cellStyle name="Normal 3 2" xfId="24" xr:uid="{70A24A79-6581-44C5-A6B3-A5DCB6482BA8}"/>
    <cellStyle name="Normal 3 2 2" xfId="7" xr:uid="{A569202A-7877-4346-BBE4-38D10E686DC1}"/>
    <cellStyle name="Normal 3 2 2 2" xfId="23" xr:uid="{CC00BF73-E94F-4D82-A3BE-F54CA736BD4A}"/>
    <cellStyle name="Normal 3 2 2 2 2" xfId="81" xr:uid="{82080280-D9ED-43AD-AB87-1C24367D3B38}"/>
    <cellStyle name="Normal 3 2 2 3" xfId="59" xr:uid="{425AD761-6CFF-4133-94CD-46277FE9F5F2}"/>
    <cellStyle name="Normal 3 2 3" xfId="58" xr:uid="{DB6CEBF3-65D4-45E7-B671-44739A05A312}"/>
    <cellStyle name="Normal 3 2 4" xfId="82" xr:uid="{802124B5-B618-407F-9A11-998304038967}"/>
    <cellStyle name="Normal 3 3" xfId="3" xr:uid="{1741295E-2558-427A-9FF1-5980E316C7FB}"/>
    <cellStyle name="Normal 3 4" xfId="78" xr:uid="{DBCD58A6-585F-4518-B25D-131C6DCC4296}"/>
    <cellStyle name="Normal 4" xfId="38" xr:uid="{A03767F5-B51A-4413-B222-FBC1D513372B}"/>
    <cellStyle name="Normal 4 2" xfId="39" xr:uid="{E2B57299-9342-4B61-BFFA-0A755A8F4065}"/>
    <cellStyle name="Normal 4 3" xfId="51" xr:uid="{E7D20C77-935B-449F-A70D-D84F4835A8D0}"/>
    <cellStyle name="Normal 4 4" xfId="95" xr:uid="{E374F985-82F6-4E2F-8144-026CDF58DCF0}"/>
    <cellStyle name="Normal 5" xfId="40" xr:uid="{E9D08E9E-0567-4997-8330-B9F668451913}"/>
    <cellStyle name="Normal 5 2" xfId="41" xr:uid="{B0CC7288-28D8-4661-8191-E4CA313C77DD}"/>
    <cellStyle name="Normal 5 3" xfId="50" xr:uid="{0B9C27C2-78F9-4468-B71A-7D04360F84C2}"/>
    <cellStyle name="Normal 5 3 2" xfId="102" xr:uid="{EF8BA622-D0A0-4DDD-92B0-51D29D8308F6}"/>
    <cellStyle name="Normal 5 4" xfId="55" xr:uid="{941B71A3-6018-4D6B-B3C1-24A98E696CD9}"/>
    <cellStyle name="Normal 5 5" xfId="96" xr:uid="{788F73AE-321A-49E8-AB9E-F6E7E0A4839B}"/>
    <cellStyle name="Normal 56" xfId="46" xr:uid="{38079223-1884-44F8-A82B-6FC6D77E8A52}"/>
    <cellStyle name="Normal 56 2" xfId="56" xr:uid="{A660D1C8-74AF-4F58-8556-64B34C387665}"/>
    <cellStyle name="Normal 6" xfId="42" xr:uid="{57261882-8968-4956-8FA5-B2229EA98E74}"/>
    <cellStyle name="Normal 6 2" xfId="43" xr:uid="{DD651D86-1146-4C23-87F2-7D2DE6F840D9}"/>
    <cellStyle name="Normal 6 2 2" xfId="98" xr:uid="{61CEBC9F-49AB-4D43-84C5-7AAAE9039F30}"/>
    <cellStyle name="Normal 6 3" xfId="97" xr:uid="{3124CA29-638E-4744-89FB-170823B11633}"/>
    <cellStyle name="Normal 7" xfId="9" xr:uid="{51B2806D-37B5-41BA-8693-DF3F7AE8371E}"/>
    <cellStyle name="Normal 7 2" xfId="69" xr:uid="{D5A5BC4B-1717-43EF-8FE6-2A5FB5462158}"/>
    <cellStyle name="Normal 8" xfId="52" xr:uid="{3E761B53-4627-4206-BA3A-7F484D950577}"/>
    <cellStyle name="Normal 9" xfId="66" xr:uid="{19C29AE5-282D-4F88-83F0-EF50B0EA8E5D}"/>
    <cellStyle name="Porcentaje 2" xfId="47" xr:uid="{28BBF3DB-3675-42A2-B547-49FB6FD99ABC}"/>
    <cellStyle name="Porcentaje 2 2" xfId="57" xr:uid="{19063502-801D-462F-8D83-74BBD9807DBE}"/>
    <cellStyle name="Porcentaje 3" xfId="10" xr:uid="{A382E282-0CCB-4EF5-B3C9-DD0BC847EAE4}"/>
    <cellStyle name="Porcentaje 3 2" xfId="70" xr:uid="{9C89259E-4189-43D9-8763-CCA90F2F425B}"/>
    <cellStyle name="Porcentaje 4" xfId="60" xr:uid="{AFE2B0CA-1EF8-4478-95F1-483F93DAF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6"/>
  <sheetViews>
    <sheetView tabSelected="1" workbookViewId="0">
      <selection activeCell="D2" sqref="D2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54" t="s">
        <v>584</v>
      </c>
      <c r="B1" s="155"/>
      <c r="C1" s="52" t="s">
        <v>0</v>
      </c>
      <c r="D1" s="53">
        <v>2025</v>
      </c>
    </row>
    <row r="2" spans="1:4" ht="11.25" customHeight="1" x14ac:dyDescent="0.25">
      <c r="A2" s="156" t="s">
        <v>1</v>
      </c>
      <c r="B2" s="157"/>
      <c r="C2" s="54" t="s">
        <v>2</v>
      </c>
      <c r="D2" s="55" t="s">
        <v>599</v>
      </c>
    </row>
    <row r="3" spans="1:4" ht="11.25" customHeight="1" x14ac:dyDescent="0.25">
      <c r="A3" s="156" t="s">
        <v>595</v>
      </c>
      <c r="B3" s="157"/>
      <c r="C3" s="54" t="s">
        <v>3</v>
      </c>
      <c r="D3" s="56" t="s">
        <v>596</v>
      </c>
    </row>
    <row r="4" spans="1:4" ht="11.25" customHeight="1" x14ac:dyDescent="0.25">
      <c r="A4" s="158" t="s">
        <v>4</v>
      </c>
      <c r="B4" s="159"/>
      <c r="C4" s="57"/>
      <c r="D4" s="58"/>
    </row>
    <row r="5" spans="1:4" ht="15" customHeight="1" x14ac:dyDescent="0.25">
      <c r="A5" s="2" t="s">
        <v>5</v>
      </c>
      <c r="B5" s="84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3" spans="1:2" ht="15" customHeight="1" x14ac:dyDescent="0.25">
      <c r="B33" s="9"/>
    </row>
    <row r="34" spans="1:2" ht="15" customHeight="1" x14ac:dyDescent="0.25">
      <c r="B34" s="9"/>
    </row>
    <row r="35" spans="1:2" ht="9.75" customHeight="1" x14ac:dyDescent="0.25">
      <c r="A35" s="8" t="s">
        <v>55</v>
      </c>
      <c r="B35" s="59" t="s">
        <v>56</v>
      </c>
    </row>
    <row r="36" spans="1:2" ht="9.75" customHeight="1" x14ac:dyDescent="0.25">
      <c r="A36" s="8" t="s">
        <v>57</v>
      </c>
      <c r="B36" s="59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59" t="s">
        <v>61</v>
      </c>
    </row>
    <row r="40" spans="1:2" ht="9.75" customHeight="1" x14ac:dyDescent="0.25">
      <c r="A40" s="5"/>
      <c r="B40" s="59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52" t="s">
        <v>65</v>
      </c>
      <c r="B45" s="153"/>
    </row>
    <row r="47" spans="1:2" ht="15" customHeight="1" x14ac:dyDescent="0.25">
      <c r="B47" s="86"/>
    </row>
    <row r="48" spans="1:2" ht="15" customHeight="1" x14ac:dyDescent="0.25">
      <c r="B48" s="87" t="s">
        <v>585</v>
      </c>
    </row>
    <row r="49" spans="2:3" ht="51" customHeight="1" x14ac:dyDescent="0.25">
      <c r="B49" s="88" t="s">
        <v>586</v>
      </c>
    </row>
    <row r="50" spans="2:3" ht="15" customHeight="1" x14ac:dyDescent="0.25">
      <c r="B50" s="87" t="s">
        <v>587</v>
      </c>
    </row>
    <row r="51" spans="2:3" ht="15" customHeight="1" x14ac:dyDescent="0.25">
      <c r="B51" s="87" t="s">
        <v>588</v>
      </c>
    </row>
    <row r="54" spans="2:3" ht="27" customHeight="1" x14ac:dyDescent="0.25">
      <c r="B54" s="89"/>
    </row>
    <row r="55" spans="2:3" ht="15" customHeight="1" x14ac:dyDescent="0.25">
      <c r="B55" s="150" t="s">
        <v>598</v>
      </c>
      <c r="C55" s="151"/>
    </row>
    <row r="56" spans="2:3" ht="15" customHeight="1" x14ac:dyDescent="0.25">
      <c r="B56" s="150" t="s">
        <v>597</v>
      </c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5"/>
  <sheetViews>
    <sheetView workbookViewId="0">
      <selection activeCell="F102" sqref="F102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60" t="str">
        <f>'Notas a los Edos Financieros'!A1</f>
        <v>MUNICIPIO MOROLEON GUANAJUATO</v>
      </c>
      <c r="B1" s="161"/>
      <c r="C1" s="161"/>
      <c r="D1" s="67" t="s">
        <v>0</v>
      </c>
      <c r="E1" s="61">
        <f>'Notas a los Edos Financieros'!D1</f>
        <v>2025</v>
      </c>
    </row>
    <row r="2" spans="1:5" ht="11.25" customHeight="1" x14ac:dyDescent="0.25">
      <c r="A2" s="160" t="s">
        <v>66</v>
      </c>
      <c r="B2" s="161"/>
      <c r="C2" s="161"/>
      <c r="D2" s="67" t="s">
        <v>2</v>
      </c>
      <c r="E2" s="61" t="str">
        <f>'Notas a los Edos Financieros'!D2</f>
        <v>Anual</v>
      </c>
    </row>
    <row r="3" spans="1:5" ht="11.25" customHeight="1" x14ac:dyDescent="0.25">
      <c r="A3" s="160" t="str">
        <f>'Notas a los Edos Financieros'!A3</f>
        <v>Del 01 de Enero al 31 de Diciembre de 2025</v>
      </c>
      <c r="B3" s="161"/>
      <c r="C3" s="161"/>
      <c r="D3" s="67" t="s">
        <v>3</v>
      </c>
      <c r="E3" s="61" t="str">
        <f>'Notas a los Edos Financieros'!D3</f>
        <v>Cuenta Pública</v>
      </c>
    </row>
    <row r="4" spans="1:5" ht="11.25" customHeight="1" x14ac:dyDescent="0.25">
      <c r="A4" s="160" t="s">
        <v>4</v>
      </c>
      <c r="B4" s="161"/>
      <c r="C4" s="161"/>
      <c r="D4" s="68"/>
      <c r="E4" s="68"/>
    </row>
    <row r="5" spans="1:5" ht="9.75" customHeight="1" x14ac:dyDescent="0.25">
      <c r="A5" s="62" t="s">
        <v>67</v>
      </c>
      <c r="B5" s="63"/>
      <c r="C5" s="63"/>
      <c r="D5" s="69"/>
      <c r="E5" s="63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63" t="s">
        <v>68</v>
      </c>
      <c r="B7" s="63"/>
      <c r="C7" s="63"/>
      <c r="D7" s="69"/>
      <c r="E7" s="63"/>
    </row>
    <row r="8" spans="1:5" ht="9.75" customHeight="1" x14ac:dyDescent="0.25">
      <c r="A8" s="64" t="s">
        <v>69</v>
      </c>
      <c r="B8" s="64" t="s">
        <v>70</v>
      </c>
      <c r="C8" s="70" t="s">
        <v>71</v>
      </c>
      <c r="D8" s="71" t="s">
        <v>72</v>
      </c>
      <c r="E8" s="70" t="s">
        <v>73</v>
      </c>
    </row>
    <row r="9" spans="1:5" ht="12" customHeight="1" x14ac:dyDescent="0.25">
      <c r="A9" s="115">
        <v>4000</v>
      </c>
      <c r="B9" s="116" t="s">
        <v>10</v>
      </c>
      <c r="C9" s="109">
        <f>SUM(C10+C57+C69)</f>
        <v>351128592.79000002</v>
      </c>
      <c r="D9" s="18"/>
      <c r="E9" s="13"/>
    </row>
    <row r="10" spans="1:5" ht="12" customHeight="1" x14ac:dyDescent="0.25">
      <c r="A10" s="115">
        <v>4100</v>
      </c>
      <c r="B10" s="116" t="s">
        <v>74</v>
      </c>
      <c r="C10" s="109">
        <f>SUM(C11+C21+C27+C30+C36+C39+C48)</f>
        <v>79890950.679999992</v>
      </c>
      <c r="D10" s="18"/>
      <c r="E10" s="13"/>
    </row>
    <row r="11" spans="1:5" ht="12" customHeight="1" x14ac:dyDescent="0.25">
      <c r="A11" s="115">
        <v>4110</v>
      </c>
      <c r="B11" s="116" t="s">
        <v>75</v>
      </c>
      <c r="C11" s="109">
        <f>SUM(C12:C20)</f>
        <v>38427956.079999998</v>
      </c>
      <c r="D11" s="18">
        <f>IFERROR(C11/$C$11,"")</f>
        <v>1</v>
      </c>
      <c r="E11" s="13"/>
    </row>
    <row r="12" spans="1:5" ht="12" customHeight="1" x14ac:dyDescent="0.25">
      <c r="A12" s="117">
        <v>4111</v>
      </c>
      <c r="B12" s="118" t="s">
        <v>76</v>
      </c>
      <c r="C12" s="108">
        <v>0</v>
      </c>
      <c r="D12" s="18">
        <f>IFERROR(C12/$C$11,"")</f>
        <v>0</v>
      </c>
      <c r="E12" s="13"/>
    </row>
    <row r="13" spans="1:5" ht="12" customHeight="1" x14ac:dyDescent="0.25">
      <c r="A13" s="117">
        <v>4112</v>
      </c>
      <c r="B13" s="118" t="s">
        <v>77</v>
      </c>
      <c r="C13" s="108">
        <v>37372554.240000002</v>
      </c>
      <c r="D13" s="18">
        <f t="shared" ref="D13:D29" si="0">IFERROR(C13/$C$11,"")</f>
        <v>0.97253557181644423</v>
      </c>
      <c r="E13" s="13"/>
    </row>
    <row r="14" spans="1:5" ht="12" customHeight="1" x14ac:dyDescent="0.25">
      <c r="A14" s="117">
        <v>4113</v>
      </c>
      <c r="B14" s="118" t="s">
        <v>78</v>
      </c>
      <c r="C14" s="108">
        <v>94901.66</v>
      </c>
      <c r="D14" s="18">
        <f t="shared" si="0"/>
        <v>2.4695994708235861E-3</v>
      </c>
      <c r="E14" s="13"/>
    </row>
    <row r="15" spans="1:5" ht="12" customHeight="1" x14ac:dyDescent="0.25">
      <c r="A15" s="117">
        <v>4114</v>
      </c>
      <c r="B15" s="118" t="s">
        <v>79</v>
      </c>
      <c r="C15" s="108">
        <v>0</v>
      </c>
      <c r="D15" s="18">
        <f t="shared" si="0"/>
        <v>0</v>
      </c>
      <c r="E15" s="13"/>
    </row>
    <row r="16" spans="1:5" ht="12" customHeight="1" x14ac:dyDescent="0.25">
      <c r="A16" s="117">
        <v>4115</v>
      </c>
      <c r="B16" s="118" t="s">
        <v>80</v>
      </c>
      <c r="C16" s="108">
        <v>0</v>
      </c>
      <c r="D16" s="18">
        <f t="shared" si="0"/>
        <v>0</v>
      </c>
      <c r="E16" s="13"/>
    </row>
    <row r="17" spans="1:5" ht="12" customHeight="1" x14ac:dyDescent="0.25">
      <c r="A17" s="117">
        <v>4116</v>
      </c>
      <c r="B17" s="118" t="s">
        <v>81</v>
      </c>
      <c r="C17" s="108">
        <v>0</v>
      </c>
      <c r="D17" s="18">
        <f t="shared" si="0"/>
        <v>0</v>
      </c>
      <c r="E17" s="13"/>
    </row>
    <row r="18" spans="1:5" ht="12" customHeight="1" x14ac:dyDescent="0.25">
      <c r="A18" s="117">
        <v>4117</v>
      </c>
      <c r="B18" s="118" t="s">
        <v>82</v>
      </c>
      <c r="C18" s="108">
        <v>960500.18</v>
      </c>
      <c r="D18" s="18">
        <f t="shared" si="0"/>
        <v>2.4994828712732307E-2</v>
      </c>
      <c r="E18" s="13"/>
    </row>
    <row r="19" spans="1:5" ht="12" customHeight="1" x14ac:dyDescent="0.25">
      <c r="A19" s="117">
        <v>4118</v>
      </c>
      <c r="B19" s="119" t="s">
        <v>83</v>
      </c>
      <c r="C19" s="108">
        <v>0</v>
      </c>
      <c r="D19" s="18">
        <f t="shared" si="0"/>
        <v>0</v>
      </c>
      <c r="E19" s="13"/>
    </row>
    <row r="20" spans="1:5" ht="12" customHeight="1" x14ac:dyDescent="0.25">
      <c r="A20" s="117">
        <v>4119</v>
      </c>
      <c r="B20" s="118" t="s">
        <v>84</v>
      </c>
      <c r="C20" s="108">
        <v>0</v>
      </c>
      <c r="D20" s="18">
        <f t="shared" si="0"/>
        <v>0</v>
      </c>
      <c r="E20" s="13"/>
    </row>
    <row r="21" spans="1:5" ht="12" customHeight="1" x14ac:dyDescent="0.25">
      <c r="A21" s="115">
        <v>4120</v>
      </c>
      <c r="B21" s="116" t="s">
        <v>85</v>
      </c>
      <c r="C21" s="109">
        <f>SUM(C22:C26)</f>
        <v>0</v>
      </c>
      <c r="D21" s="18">
        <f t="shared" si="0"/>
        <v>0</v>
      </c>
      <c r="E21" s="13"/>
    </row>
    <row r="22" spans="1:5" ht="12" customHeight="1" x14ac:dyDescent="0.25">
      <c r="A22" s="117">
        <v>4121</v>
      </c>
      <c r="B22" s="118" t="s">
        <v>86</v>
      </c>
      <c r="C22" s="108">
        <v>0</v>
      </c>
      <c r="D22" s="18">
        <f t="shared" si="0"/>
        <v>0</v>
      </c>
      <c r="E22" s="13"/>
    </row>
    <row r="23" spans="1:5" ht="12" customHeight="1" x14ac:dyDescent="0.25">
      <c r="A23" s="117">
        <v>4122</v>
      </c>
      <c r="B23" s="118" t="s">
        <v>87</v>
      </c>
      <c r="C23" s="108">
        <v>0</v>
      </c>
      <c r="D23" s="18">
        <f t="shared" si="0"/>
        <v>0</v>
      </c>
      <c r="E23" s="13"/>
    </row>
    <row r="24" spans="1:5" ht="12" customHeight="1" x14ac:dyDescent="0.25">
      <c r="A24" s="117">
        <v>4123</v>
      </c>
      <c r="B24" s="118" t="s">
        <v>88</v>
      </c>
      <c r="C24" s="108">
        <v>0</v>
      </c>
      <c r="D24" s="18">
        <f t="shared" si="0"/>
        <v>0</v>
      </c>
      <c r="E24" s="13"/>
    </row>
    <row r="25" spans="1:5" ht="12" customHeight="1" x14ac:dyDescent="0.25">
      <c r="A25" s="117">
        <v>4124</v>
      </c>
      <c r="B25" s="118" t="s">
        <v>89</v>
      </c>
      <c r="C25" s="108">
        <v>0</v>
      </c>
      <c r="D25" s="18">
        <f t="shared" si="0"/>
        <v>0</v>
      </c>
      <c r="E25" s="13"/>
    </row>
    <row r="26" spans="1:5" ht="12" customHeight="1" x14ac:dyDescent="0.25">
      <c r="A26" s="117">
        <v>4129</v>
      </c>
      <c r="B26" s="118" t="s">
        <v>90</v>
      </c>
      <c r="C26" s="108">
        <v>0</v>
      </c>
      <c r="D26" s="18">
        <f t="shared" si="0"/>
        <v>0</v>
      </c>
      <c r="E26" s="13"/>
    </row>
    <row r="27" spans="1:5" ht="12" customHeight="1" x14ac:dyDescent="0.25">
      <c r="A27" s="115">
        <v>4130</v>
      </c>
      <c r="B27" s="116" t="s">
        <v>91</v>
      </c>
      <c r="C27" s="109">
        <f>SUM(C28:C29)</f>
        <v>0</v>
      </c>
      <c r="D27" s="18">
        <f t="shared" si="0"/>
        <v>0</v>
      </c>
      <c r="E27" s="13"/>
    </row>
    <row r="28" spans="1:5" ht="12" customHeight="1" x14ac:dyDescent="0.25">
      <c r="A28" s="117">
        <v>4131</v>
      </c>
      <c r="B28" s="118" t="s">
        <v>92</v>
      </c>
      <c r="C28" s="108">
        <v>0</v>
      </c>
      <c r="D28" s="18">
        <f t="shared" si="0"/>
        <v>0</v>
      </c>
      <c r="E28" s="13"/>
    </row>
    <row r="29" spans="1:5" ht="12" customHeight="1" x14ac:dyDescent="0.25">
      <c r="A29" s="117">
        <v>4132</v>
      </c>
      <c r="B29" s="119" t="s">
        <v>93</v>
      </c>
      <c r="C29" s="108">
        <v>0</v>
      </c>
      <c r="D29" s="18">
        <f t="shared" si="0"/>
        <v>0</v>
      </c>
      <c r="E29" s="13"/>
    </row>
    <row r="30" spans="1:5" ht="12" customHeight="1" x14ac:dyDescent="0.25">
      <c r="A30" s="115">
        <v>4140</v>
      </c>
      <c r="B30" s="116" t="s">
        <v>94</v>
      </c>
      <c r="C30" s="109">
        <f>SUM(C31:C35)</f>
        <v>19777260.710000001</v>
      </c>
      <c r="D30" s="18">
        <f t="shared" ref="D30:D35" si="1">IFERROR(C30/$C$30,"")</f>
        <v>1</v>
      </c>
      <c r="E30" s="13"/>
    </row>
    <row r="31" spans="1:5" ht="12" customHeight="1" x14ac:dyDescent="0.25">
      <c r="A31" s="117">
        <v>4141</v>
      </c>
      <c r="B31" s="118" t="s">
        <v>95</v>
      </c>
      <c r="C31" s="108">
        <v>0</v>
      </c>
      <c r="D31" s="18">
        <f t="shared" si="1"/>
        <v>0</v>
      </c>
      <c r="E31" s="13"/>
    </row>
    <row r="32" spans="1:5" ht="12" customHeight="1" x14ac:dyDescent="0.25">
      <c r="A32" s="117">
        <v>4143</v>
      </c>
      <c r="B32" s="118" t="s">
        <v>96</v>
      </c>
      <c r="C32" s="108">
        <v>19777260.710000001</v>
      </c>
      <c r="D32" s="18">
        <f t="shared" si="1"/>
        <v>1</v>
      </c>
      <c r="E32" s="13"/>
    </row>
    <row r="33" spans="1:5" ht="12" customHeight="1" x14ac:dyDescent="0.25">
      <c r="A33" s="117">
        <v>4144</v>
      </c>
      <c r="B33" s="118" t="s">
        <v>97</v>
      </c>
      <c r="C33" s="108">
        <v>0</v>
      </c>
      <c r="D33" s="18">
        <f t="shared" si="1"/>
        <v>0</v>
      </c>
      <c r="E33" s="13"/>
    </row>
    <row r="34" spans="1:5" ht="12" customHeight="1" x14ac:dyDescent="0.25">
      <c r="A34" s="117">
        <v>4145</v>
      </c>
      <c r="B34" s="119" t="s">
        <v>98</v>
      </c>
      <c r="C34" s="108">
        <v>0</v>
      </c>
      <c r="D34" s="18">
        <f t="shared" si="1"/>
        <v>0</v>
      </c>
      <c r="E34" s="13"/>
    </row>
    <row r="35" spans="1:5" ht="12" customHeight="1" x14ac:dyDescent="0.25">
      <c r="A35" s="117">
        <v>4149</v>
      </c>
      <c r="B35" s="118" t="s">
        <v>99</v>
      </c>
      <c r="C35" s="108">
        <v>0</v>
      </c>
      <c r="D35" s="18">
        <f t="shared" si="1"/>
        <v>0</v>
      </c>
      <c r="E35" s="13"/>
    </row>
    <row r="36" spans="1:5" ht="12" customHeight="1" x14ac:dyDescent="0.25">
      <c r="A36" s="115">
        <v>4150</v>
      </c>
      <c r="B36" s="116" t="s">
        <v>100</v>
      </c>
      <c r="C36" s="109">
        <f>SUM(C37:C38)</f>
        <v>15642318.289999999</v>
      </c>
      <c r="D36" s="18">
        <f t="shared" ref="D36:D38" si="2">IFERROR(C36/$C$36,"")</f>
        <v>1</v>
      </c>
      <c r="E36" s="13"/>
    </row>
    <row r="37" spans="1:5" ht="12" customHeight="1" x14ac:dyDescent="0.25">
      <c r="A37" s="117">
        <v>4151</v>
      </c>
      <c r="B37" s="118" t="s">
        <v>100</v>
      </c>
      <c r="C37" s="108">
        <v>15642318.289999999</v>
      </c>
      <c r="D37" s="18">
        <f t="shared" si="2"/>
        <v>1</v>
      </c>
      <c r="E37" s="13"/>
    </row>
    <row r="38" spans="1:5" ht="12" customHeight="1" x14ac:dyDescent="0.25">
      <c r="A38" s="117">
        <v>4154</v>
      </c>
      <c r="B38" s="119" t="s">
        <v>101</v>
      </c>
      <c r="C38" s="108">
        <v>0</v>
      </c>
      <c r="D38" s="18">
        <f t="shared" si="2"/>
        <v>0</v>
      </c>
      <c r="E38" s="13"/>
    </row>
    <row r="39" spans="1:5" ht="12" customHeight="1" x14ac:dyDescent="0.25">
      <c r="A39" s="115">
        <v>4160</v>
      </c>
      <c r="B39" s="116" t="s">
        <v>102</v>
      </c>
      <c r="C39" s="109">
        <f>SUM(C40:C47)</f>
        <v>6043415.6000000006</v>
      </c>
      <c r="D39" s="18">
        <f t="shared" ref="D39:D56" si="3">IFERROR(C39/$C$39,"")</f>
        <v>1</v>
      </c>
      <c r="E39" s="13"/>
    </row>
    <row r="40" spans="1:5" ht="12" customHeight="1" x14ac:dyDescent="0.25">
      <c r="A40" s="117">
        <v>4161</v>
      </c>
      <c r="B40" s="118" t="s">
        <v>103</v>
      </c>
      <c r="C40" s="108">
        <v>0</v>
      </c>
      <c r="D40" s="18">
        <f t="shared" si="3"/>
        <v>0</v>
      </c>
      <c r="E40" s="13"/>
    </row>
    <row r="41" spans="1:5" ht="12" customHeight="1" x14ac:dyDescent="0.25">
      <c r="A41" s="117">
        <v>4162</v>
      </c>
      <c r="B41" s="118" t="s">
        <v>104</v>
      </c>
      <c r="C41" s="108">
        <v>4996213.6900000004</v>
      </c>
      <c r="D41" s="18">
        <f t="shared" si="3"/>
        <v>0.82672018949019488</v>
      </c>
      <c r="E41" s="13"/>
    </row>
    <row r="42" spans="1:5" ht="12" customHeight="1" x14ac:dyDescent="0.25">
      <c r="A42" s="117">
        <v>4163</v>
      </c>
      <c r="B42" s="118" t="s">
        <v>105</v>
      </c>
      <c r="C42" s="108">
        <v>79796</v>
      </c>
      <c r="D42" s="18">
        <f t="shared" si="3"/>
        <v>1.3203791577729652E-2</v>
      </c>
      <c r="E42" s="13"/>
    </row>
    <row r="43" spans="1:5" ht="12" customHeight="1" x14ac:dyDescent="0.25">
      <c r="A43" s="117">
        <v>4164</v>
      </c>
      <c r="B43" s="118" t="s">
        <v>106</v>
      </c>
      <c r="C43" s="108">
        <v>0</v>
      </c>
      <c r="D43" s="18">
        <f t="shared" si="3"/>
        <v>0</v>
      </c>
      <c r="E43" s="13"/>
    </row>
    <row r="44" spans="1:5" ht="12" customHeight="1" x14ac:dyDescent="0.25">
      <c r="A44" s="117">
        <v>4165</v>
      </c>
      <c r="B44" s="118" t="s">
        <v>107</v>
      </c>
      <c r="C44" s="108">
        <v>58227.07</v>
      </c>
      <c r="D44" s="18">
        <f t="shared" si="3"/>
        <v>9.634794932852209E-3</v>
      </c>
      <c r="E44" s="13"/>
    </row>
    <row r="45" spans="1:5" ht="12" customHeight="1" x14ac:dyDescent="0.25">
      <c r="A45" s="117">
        <v>4166</v>
      </c>
      <c r="B45" s="119" t="s">
        <v>108</v>
      </c>
      <c r="C45" s="108">
        <v>0</v>
      </c>
      <c r="D45" s="18">
        <f t="shared" si="3"/>
        <v>0</v>
      </c>
      <c r="E45" s="13"/>
    </row>
    <row r="46" spans="1:5" ht="12" customHeight="1" x14ac:dyDescent="0.25">
      <c r="A46" s="117">
        <v>4168</v>
      </c>
      <c r="B46" s="118" t="s">
        <v>109</v>
      </c>
      <c r="C46" s="108">
        <v>0</v>
      </c>
      <c r="D46" s="18">
        <f t="shared" si="3"/>
        <v>0</v>
      </c>
      <c r="E46" s="13"/>
    </row>
    <row r="47" spans="1:5" ht="12" customHeight="1" x14ac:dyDescent="0.25">
      <c r="A47" s="117">
        <v>4169</v>
      </c>
      <c r="B47" s="118" t="s">
        <v>110</v>
      </c>
      <c r="C47" s="108">
        <v>909178.84</v>
      </c>
      <c r="D47" s="18">
        <f t="shared" si="3"/>
        <v>0.15044122399922319</v>
      </c>
      <c r="E47" s="13"/>
    </row>
    <row r="48" spans="1:5" ht="12" customHeight="1" x14ac:dyDescent="0.25">
      <c r="A48" s="115">
        <v>4170</v>
      </c>
      <c r="B48" s="116" t="s">
        <v>111</v>
      </c>
      <c r="C48" s="109">
        <f>SUM(C49:C56)</f>
        <v>0</v>
      </c>
      <c r="D48" s="18">
        <f t="shared" si="3"/>
        <v>0</v>
      </c>
      <c r="E48" s="13"/>
    </row>
    <row r="49" spans="1:5" ht="12" customHeight="1" x14ac:dyDescent="0.25">
      <c r="A49" s="117">
        <v>4171</v>
      </c>
      <c r="B49" s="118" t="s">
        <v>112</v>
      </c>
      <c r="C49" s="108">
        <v>0</v>
      </c>
      <c r="D49" s="18">
        <f t="shared" si="3"/>
        <v>0</v>
      </c>
      <c r="E49" s="13"/>
    </row>
    <row r="50" spans="1:5" ht="12" customHeight="1" x14ac:dyDescent="0.25">
      <c r="A50" s="117">
        <v>4172</v>
      </c>
      <c r="B50" s="118" t="s">
        <v>113</v>
      </c>
      <c r="C50" s="108">
        <v>0</v>
      </c>
      <c r="D50" s="18">
        <f t="shared" si="3"/>
        <v>0</v>
      </c>
      <c r="E50" s="13"/>
    </row>
    <row r="51" spans="1:5" ht="12" customHeight="1" x14ac:dyDescent="0.25">
      <c r="A51" s="117">
        <v>4173</v>
      </c>
      <c r="B51" s="119" t="s">
        <v>114</v>
      </c>
      <c r="C51" s="108">
        <v>0</v>
      </c>
      <c r="D51" s="18">
        <f t="shared" si="3"/>
        <v>0</v>
      </c>
      <c r="E51" s="13"/>
    </row>
    <row r="52" spans="1:5" ht="12" customHeight="1" x14ac:dyDescent="0.25">
      <c r="A52" s="117">
        <v>4174</v>
      </c>
      <c r="B52" s="119" t="s">
        <v>115</v>
      </c>
      <c r="C52" s="108">
        <v>0</v>
      </c>
      <c r="D52" s="18">
        <f t="shared" si="3"/>
        <v>0</v>
      </c>
      <c r="E52" s="13"/>
    </row>
    <row r="53" spans="1:5" ht="12" customHeight="1" x14ac:dyDescent="0.25">
      <c r="A53" s="117">
        <v>4175</v>
      </c>
      <c r="B53" s="119" t="s">
        <v>116</v>
      </c>
      <c r="C53" s="108">
        <v>0</v>
      </c>
      <c r="D53" s="18">
        <f t="shared" si="3"/>
        <v>0</v>
      </c>
      <c r="E53" s="13"/>
    </row>
    <row r="54" spans="1:5" ht="12" customHeight="1" x14ac:dyDescent="0.25">
      <c r="A54" s="117">
        <v>4176</v>
      </c>
      <c r="B54" s="119" t="s">
        <v>117</v>
      </c>
      <c r="C54" s="108">
        <v>0</v>
      </c>
      <c r="D54" s="18">
        <f t="shared" si="3"/>
        <v>0</v>
      </c>
      <c r="E54" s="13"/>
    </row>
    <row r="55" spans="1:5" ht="12" customHeight="1" x14ac:dyDescent="0.25">
      <c r="A55" s="117">
        <v>4177</v>
      </c>
      <c r="B55" s="119" t="s">
        <v>118</v>
      </c>
      <c r="C55" s="108">
        <v>0</v>
      </c>
      <c r="D55" s="18">
        <f t="shared" si="3"/>
        <v>0</v>
      </c>
      <c r="E55" s="13"/>
    </row>
    <row r="56" spans="1:5" ht="12" customHeight="1" x14ac:dyDescent="0.25">
      <c r="A56" s="117">
        <v>4178</v>
      </c>
      <c r="B56" s="119" t="s">
        <v>119</v>
      </c>
      <c r="C56" s="108">
        <v>0</v>
      </c>
      <c r="D56" s="18">
        <f t="shared" si="3"/>
        <v>0</v>
      </c>
      <c r="E56" s="13"/>
    </row>
    <row r="57" spans="1:5" ht="12" customHeight="1" x14ac:dyDescent="0.25">
      <c r="A57" s="115">
        <v>4200</v>
      </c>
      <c r="B57" s="120" t="s">
        <v>120</v>
      </c>
      <c r="C57" s="109">
        <f>+C58+C64</f>
        <v>271237642.11000001</v>
      </c>
      <c r="D57" s="18"/>
      <c r="E57" s="13"/>
    </row>
    <row r="58" spans="1:5" ht="12" customHeight="1" x14ac:dyDescent="0.25">
      <c r="A58" s="115">
        <v>4210</v>
      </c>
      <c r="B58" s="120" t="s">
        <v>121</v>
      </c>
      <c r="C58" s="109">
        <f>SUM(C59:C63)</f>
        <v>243847966.21000001</v>
      </c>
      <c r="D58" s="18">
        <f t="shared" ref="D58:D63" si="4">IFERROR(C58/$C$58,"")</f>
        <v>1</v>
      </c>
      <c r="E58" s="13"/>
    </row>
    <row r="59" spans="1:5" ht="12" customHeight="1" x14ac:dyDescent="0.25">
      <c r="A59" s="117">
        <v>4211</v>
      </c>
      <c r="B59" s="118" t="s">
        <v>122</v>
      </c>
      <c r="C59" s="108">
        <v>164906335.84999999</v>
      </c>
      <c r="D59" s="18">
        <f t="shared" si="4"/>
        <v>0.67626701347176266</v>
      </c>
      <c r="E59" s="13"/>
    </row>
    <row r="60" spans="1:5" ht="12" customHeight="1" x14ac:dyDescent="0.25">
      <c r="A60" s="117">
        <v>4212</v>
      </c>
      <c r="B60" s="118" t="s">
        <v>123</v>
      </c>
      <c r="C60" s="108">
        <v>76769111.5</v>
      </c>
      <c r="D60" s="18">
        <f t="shared" si="4"/>
        <v>0.31482366940836826</v>
      </c>
      <c r="E60" s="13"/>
    </row>
    <row r="61" spans="1:5" ht="12" customHeight="1" x14ac:dyDescent="0.25">
      <c r="A61" s="117">
        <v>4213</v>
      </c>
      <c r="B61" s="118" t="s">
        <v>124</v>
      </c>
      <c r="C61" s="108">
        <v>0</v>
      </c>
      <c r="D61" s="18">
        <f t="shared" si="4"/>
        <v>0</v>
      </c>
      <c r="E61" s="13"/>
    </row>
    <row r="62" spans="1:5" ht="12" customHeight="1" x14ac:dyDescent="0.25">
      <c r="A62" s="117">
        <v>4214</v>
      </c>
      <c r="B62" s="118" t="s">
        <v>125</v>
      </c>
      <c r="C62" s="108">
        <v>2172518.86</v>
      </c>
      <c r="D62" s="18">
        <f t="shared" si="4"/>
        <v>8.9093171198690382E-3</v>
      </c>
      <c r="E62" s="13"/>
    </row>
    <row r="63" spans="1:5" ht="12" customHeight="1" x14ac:dyDescent="0.25">
      <c r="A63" s="117">
        <v>4215</v>
      </c>
      <c r="B63" s="118" t="s">
        <v>126</v>
      </c>
      <c r="C63" s="108">
        <v>0</v>
      </c>
      <c r="D63" s="18">
        <f t="shared" si="4"/>
        <v>0</v>
      </c>
      <c r="E63" s="13"/>
    </row>
    <row r="64" spans="1:5" ht="12" customHeight="1" x14ac:dyDescent="0.25">
      <c r="A64" s="115">
        <v>4220</v>
      </c>
      <c r="B64" s="116" t="s">
        <v>127</v>
      </c>
      <c r="C64" s="109">
        <f>SUM(C65:C68)</f>
        <v>27389675.899999999</v>
      </c>
      <c r="D64" s="18">
        <f t="shared" ref="D64:D90" si="5">IFERROR(C64/$C$64,"")</f>
        <v>1</v>
      </c>
      <c r="E64" s="13"/>
    </row>
    <row r="65" spans="1:5" ht="12" customHeight="1" x14ac:dyDescent="0.25">
      <c r="A65" s="117">
        <v>4221</v>
      </c>
      <c r="B65" s="118" t="s">
        <v>128</v>
      </c>
      <c r="C65" s="108">
        <v>27389675.899999999</v>
      </c>
      <c r="D65" s="18">
        <f t="shared" si="5"/>
        <v>1</v>
      </c>
      <c r="E65" s="13"/>
    </row>
    <row r="66" spans="1:5" ht="12" customHeight="1" x14ac:dyDescent="0.25">
      <c r="A66" s="117">
        <v>4223</v>
      </c>
      <c r="B66" s="118" t="s">
        <v>129</v>
      </c>
      <c r="C66" s="108">
        <v>0</v>
      </c>
      <c r="D66" s="18">
        <f t="shared" si="5"/>
        <v>0</v>
      </c>
      <c r="E66" s="13"/>
    </row>
    <row r="67" spans="1:5" ht="12" customHeight="1" x14ac:dyDescent="0.25">
      <c r="A67" s="117">
        <v>4225</v>
      </c>
      <c r="B67" s="118" t="s">
        <v>130</v>
      </c>
      <c r="C67" s="108">
        <v>0</v>
      </c>
      <c r="D67" s="18">
        <f t="shared" si="5"/>
        <v>0</v>
      </c>
      <c r="E67" s="13"/>
    </row>
    <row r="68" spans="1:5" ht="12" customHeight="1" x14ac:dyDescent="0.25">
      <c r="A68" s="117">
        <v>4227</v>
      </c>
      <c r="B68" s="118" t="s">
        <v>131</v>
      </c>
      <c r="C68" s="108">
        <v>0</v>
      </c>
      <c r="D68" s="18">
        <f t="shared" si="5"/>
        <v>0</v>
      </c>
      <c r="E68" s="13"/>
    </row>
    <row r="69" spans="1:5" ht="12" customHeight="1" x14ac:dyDescent="0.25">
      <c r="A69" s="121">
        <v>4300</v>
      </c>
      <c r="B69" s="116" t="s">
        <v>132</v>
      </c>
      <c r="C69" s="109">
        <f>C70+C73+C79+C81+C83</f>
        <v>0</v>
      </c>
      <c r="D69" s="18">
        <f t="shared" si="5"/>
        <v>0</v>
      </c>
      <c r="E69" s="1"/>
    </row>
    <row r="70" spans="1:5" ht="12" customHeight="1" x14ac:dyDescent="0.25">
      <c r="A70" s="121">
        <v>4310</v>
      </c>
      <c r="B70" s="116" t="s">
        <v>133</v>
      </c>
      <c r="C70" s="109">
        <f>SUM(C71:C72)</f>
        <v>0</v>
      </c>
      <c r="D70" s="18">
        <f t="shared" si="5"/>
        <v>0</v>
      </c>
      <c r="E70" s="1"/>
    </row>
    <row r="71" spans="1:5" ht="12" customHeight="1" x14ac:dyDescent="0.25">
      <c r="A71" s="122">
        <v>4311</v>
      </c>
      <c r="B71" s="118" t="s">
        <v>134</v>
      </c>
      <c r="C71" s="108">
        <v>0</v>
      </c>
      <c r="D71" s="18">
        <f t="shared" si="5"/>
        <v>0</v>
      </c>
      <c r="E71" s="1"/>
    </row>
    <row r="72" spans="1:5" ht="12" customHeight="1" x14ac:dyDescent="0.25">
      <c r="A72" s="122">
        <v>4319</v>
      </c>
      <c r="B72" s="118" t="s">
        <v>135</v>
      </c>
      <c r="C72" s="108">
        <v>0</v>
      </c>
      <c r="D72" s="18">
        <f t="shared" si="5"/>
        <v>0</v>
      </c>
      <c r="E72" s="1"/>
    </row>
    <row r="73" spans="1:5" ht="12" customHeight="1" x14ac:dyDescent="0.25">
      <c r="A73" s="121">
        <v>4320</v>
      </c>
      <c r="B73" s="116" t="s">
        <v>136</v>
      </c>
      <c r="C73" s="109">
        <f>SUM(C74:C78)</f>
        <v>0</v>
      </c>
      <c r="D73" s="18">
        <f t="shared" si="5"/>
        <v>0</v>
      </c>
      <c r="E73" s="1"/>
    </row>
    <row r="74" spans="1:5" ht="12" customHeight="1" x14ac:dyDescent="0.25">
      <c r="A74" s="122">
        <v>4321</v>
      </c>
      <c r="B74" s="118" t="s">
        <v>137</v>
      </c>
      <c r="C74" s="108">
        <v>0</v>
      </c>
      <c r="D74" s="18">
        <f t="shared" si="5"/>
        <v>0</v>
      </c>
      <c r="E74" s="1"/>
    </row>
    <row r="75" spans="1:5" ht="12" customHeight="1" x14ac:dyDescent="0.25">
      <c r="A75" s="122">
        <v>4322</v>
      </c>
      <c r="B75" s="118" t="s">
        <v>138</v>
      </c>
      <c r="C75" s="108">
        <v>0</v>
      </c>
      <c r="D75" s="18">
        <f t="shared" si="5"/>
        <v>0</v>
      </c>
      <c r="E75" s="1"/>
    </row>
    <row r="76" spans="1:5" ht="12" customHeight="1" x14ac:dyDescent="0.25">
      <c r="A76" s="122">
        <v>4323</v>
      </c>
      <c r="B76" s="118" t="s">
        <v>139</v>
      </c>
      <c r="C76" s="108">
        <v>0</v>
      </c>
      <c r="D76" s="18">
        <f t="shared" si="5"/>
        <v>0</v>
      </c>
      <c r="E76" s="1"/>
    </row>
    <row r="77" spans="1:5" ht="12" customHeight="1" x14ac:dyDescent="0.25">
      <c r="A77" s="122">
        <v>4324</v>
      </c>
      <c r="B77" s="118" t="s">
        <v>140</v>
      </c>
      <c r="C77" s="108">
        <v>0</v>
      </c>
      <c r="D77" s="18">
        <f t="shared" si="5"/>
        <v>0</v>
      </c>
      <c r="E77" s="1"/>
    </row>
    <row r="78" spans="1:5" ht="12" customHeight="1" x14ac:dyDescent="0.25">
      <c r="A78" s="122">
        <v>4325</v>
      </c>
      <c r="B78" s="118" t="s">
        <v>141</v>
      </c>
      <c r="C78" s="108">
        <v>0</v>
      </c>
      <c r="D78" s="18">
        <f t="shared" si="5"/>
        <v>0</v>
      </c>
      <c r="E78" s="1"/>
    </row>
    <row r="79" spans="1:5" ht="12" customHeight="1" x14ac:dyDescent="0.25">
      <c r="A79" s="121">
        <v>4330</v>
      </c>
      <c r="B79" s="116" t="s">
        <v>142</v>
      </c>
      <c r="C79" s="109">
        <f>SUM(C80)</f>
        <v>0</v>
      </c>
      <c r="D79" s="18">
        <f t="shared" si="5"/>
        <v>0</v>
      </c>
      <c r="E79" s="1"/>
    </row>
    <row r="80" spans="1:5" ht="12" customHeight="1" x14ac:dyDescent="0.25">
      <c r="A80" s="122">
        <v>4331</v>
      </c>
      <c r="B80" s="118" t="s">
        <v>142</v>
      </c>
      <c r="C80" s="108">
        <v>0</v>
      </c>
      <c r="D80" s="18">
        <f t="shared" si="5"/>
        <v>0</v>
      </c>
      <c r="E80" s="1"/>
    </row>
    <row r="81" spans="1:5" ht="12" customHeight="1" x14ac:dyDescent="0.25">
      <c r="A81" s="121">
        <v>4340</v>
      </c>
      <c r="B81" s="116" t="s">
        <v>143</v>
      </c>
      <c r="C81" s="109">
        <f>SUM(C82)</f>
        <v>0</v>
      </c>
      <c r="D81" s="18">
        <f t="shared" si="5"/>
        <v>0</v>
      </c>
      <c r="E81" s="1"/>
    </row>
    <row r="82" spans="1:5" ht="12" customHeight="1" x14ac:dyDescent="0.25">
      <c r="A82" s="122">
        <v>4341</v>
      </c>
      <c r="B82" s="118" t="s">
        <v>143</v>
      </c>
      <c r="C82" s="108">
        <v>0</v>
      </c>
      <c r="D82" s="18">
        <f t="shared" si="5"/>
        <v>0</v>
      </c>
      <c r="E82" s="1"/>
    </row>
    <row r="83" spans="1:5" ht="12" customHeight="1" x14ac:dyDescent="0.25">
      <c r="A83" s="121">
        <v>4390</v>
      </c>
      <c r="B83" s="116" t="s">
        <v>144</v>
      </c>
      <c r="C83" s="109">
        <f>SUM(C84:C90)</f>
        <v>0</v>
      </c>
      <c r="D83" s="18">
        <f t="shared" si="5"/>
        <v>0</v>
      </c>
      <c r="E83" s="1"/>
    </row>
    <row r="84" spans="1:5" ht="12" customHeight="1" x14ac:dyDescent="0.25">
      <c r="A84" s="122">
        <v>4392</v>
      </c>
      <c r="B84" s="118" t="s">
        <v>145</v>
      </c>
      <c r="C84" s="108">
        <v>0</v>
      </c>
      <c r="D84" s="18">
        <f t="shared" si="5"/>
        <v>0</v>
      </c>
      <c r="E84" s="1"/>
    </row>
    <row r="85" spans="1:5" ht="12" customHeight="1" x14ac:dyDescent="0.25">
      <c r="A85" s="122">
        <v>4393</v>
      </c>
      <c r="B85" s="118" t="s">
        <v>146</v>
      </c>
      <c r="C85" s="108">
        <v>0</v>
      </c>
      <c r="D85" s="18">
        <f t="shared" si="5"/>
        <v>0</v>
      </c>
      <c r="E85" s="1"/>
    </row>
    <row r="86" spans="1:5" ht="12" customHeight="1" x14ac:dyDescent="0.25">
      <c r="A86" s="122">
        <v>4394</v>
      </c>
      <c r="B86" s="118" t="s">
        <v>147</v>
      </c>
      <c r="C86" s="108">
        <v>0</v>
      </c>
      <c r="D86" s="18">
        <f t="shared" si="5"/>
        <v>0</v>
      </c>
      <c r="E86" s="1"/>
    </row>
    <row r="87" spans="1:5" ht="12" customHeight="1" x14ac:dyDescent="0.25">
      <c r="A87" s="122">
        <v>4395</v>
      </c>
      <c r="B87" s="118" t="s">
        <v>148</v>
      </c>
      <c r="C87" s="108">
        <v>0</v>
      </c>
      <c r="D87" s="18">
        <f t="shared" si="5"/>
        <v>0</v>
      </c>
      <c r="E87" s="1"/>
    </row>
    <row r="88" spans="1:5" ht="12" customHeight="1" x14ac:dyDescent="0.25">
      <c r="A88" s="122">
        <v>4396</v>
      </c>
      <c r="B88" s="118" t="s">
        <v>149</v>
      </c>
      <c r="C88" s="108">
        <v>0</v>
      </c>
      <c r="D88" s="18">
        <f t="shared" si="5"/>
        <v>0</v>
      </c>
      <c r="E88" s="1"/>
    </row>
    <row r="89" spans="1:5" ht="12" customHeight="1" x14ac:dyDescent="0.25">
      <c r="A89" s="122">
        <v>4397</v>
      </c>
      <c r="B89" s="118" t="s">
        <v>150</v>
      </c>
      <c r="C89" s="108">
        <v>0</v>
      </c>
      <c r="D89" s="18">
        <f t="shared" si="5"/>
        <v>0</v>
      </c>
      <c r="E89" s="1"/>
    </row>
    <row r="90" spans="1:5" ht="12" customHeight="1" x14ac:dyDescent="0.25">
      <c r="A90" s="122">
        <v>4399</v>
      </c>
      <c r="B90" s="118" t="s">
        <v>144</v>
      </c>
      <c r="C90" s="108">
        <v>0</v>
      </c>
      <c r="D90" s="18">
        <f t="shared" si="5"/>
        <v>0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63" t="s">
        <v>151</v>
      </c>
      <c r="B92" s="63"/>
      <c r="C92" s="63"/>
      <c r="D92" s="69"/>
      <c r="E92" s="63"/>
    </row>
    <row r="93" spans="1:5" ht="9.75" customHeight="1" x14ac:dyDescent="0.25">
      <c r="A93" s="64" t="s">
        <v>69</v>
      </c>
      <c r="B93" s="64" t="s">
        <v>70</v>
      </c>
      <c r="C93" s="70" t="s">
        <v>71</v>
      </c>
      <c r="D93" s="71" t="s">
        <v>72</v>
      </c>
      <c r="E93" s="70" t="s">
        <v>73</v>
      </c>
    </row>
    <row r="94" spans="1:5" ht="13.5" customHeight="1" x14ac:dyDescent="0.25">
      <c r="A94" s="121">
        <v>5000</v>
      </c>
      <c r="B94" s="116" t="s">
        <v>12</v>
      </c>
      <c r="C94" s="109">
        <f>C95+C123+C156+C166+C181+C210</f>
        <v>349108341.33999997</v>
      </c>
      <c r="D94" s="111">
        <v>1</v>
      </c>
      <c r="E94" s="1"/>
    </row>
    <row r="95" spans="1:5" ht="13.5" customHeight="1" x14ac:dyDescent="0.25">
      <c r="A95" s="121">
        <v>5100</v>
      </c>
      <c r="B95" s="116" t="s">
        <v>152</v>
      </c>
      <c r="C95" s="109">
        <f>C96+C103+C113</f>
        <v>235712044.45999998</v>
      </c>
      <c r="D95" s="111">
        <f>C95/$C$94</f>
        <v>0.67518307799594435</v>
      </c>
      <c r="E95" s="1"/>
    </row>
    <row r="96" spans="1:5" ht="13.5" customHeight="1" x14ac:dyDescent="0.25">
      <c r="A96" s="121">
        <v>5110</v>
      </c>
      <c r="B96" s="116" t="s">
        <v>153</v>
      </c>
      <c r="C96" s="109">
        <f>SUM(C97:C102)</f>
        <v>164638986.82999998</v>
      </c>
      <c r="D96" s="111">
        <f t="shared" ref="D96:D159" si="6">C96/$C$94</f>
        <v>0.471598547883611</v>
      </c>
      <c r="E96" s="1"/>
    </row>
    <row r="97" spans="1:5" ht="13.5" customHeight="1" x14ac:dyDescent="0.25">
      <c r="A97" s="122">
        <v>5111</v>
      </c>
      <c r="B97" s="118" t="s">
        <v>154</v>
      </c>
      <c r="C97" s="108">
        <v>90250800</v>
      </c>
      <c r="D97" s="110">
        <f t="shared" si="6"/>
        <v>0.25851802811008712</v>
      </c>
      <c r="E97" s="1"/>
    </row>
    <row r="98" spans="1:5" ht="13.5" customHeight="1" x14ac:dyDescent="0.25">
      <c r="A98" s="122">
        <v>5112</v>
      </c>
      <c r="B98" s="118" t="s">
        <v>155</v>
      </c>
      <c r="C98" s="108">
        <v>675304.28</v>
      </c>
      <c r="D98" s="110">
        <f t="shared" si="6"/>
        <v>1.9343687905248722E-3</v>
      </c>
      <c r="E98" s="1"/>
    </row>
    <row r="99" spans="1:5" ht="13.5" customHeight="1" x14ac:dyDescent="0.25">
      <c r="A99" s="122">
        <v>5113</v>
      </c>
      <c r="B99" s="118" t="s">
        <v>156</v>
      </c>
      <c r="C99" s="108">
        <v>21622221.350000001</v>
      </c>
      <c r="D99" s="110">
        <f t="shared" si="6"/>
        <v>6.1935562086561292E-2</v>
      </c>
      <c r="E99" s="1"/>
    </row>
    <row r="100" spans="1:5" ht="13.5" customHeight="1" x14ac:dyDescent="0.25">
      <c r="A100" s="122">
        <v>5114</v>
      </c>
      <c r="B100" s="118" t="s">
        <v>157</v>
      </c>
      <c r="C100" s="108">
        <v>507306.87</v>
      </c>
      <c r="D100" s="110">
        <f t="shared" si="6"/>
        <v>1.4531502399879037E-3</v>
      </c>
      <c r="E100" s="1"/>
    </row>
    <row r="101" spans="1:5" ht="13.5" customHeight="1" x14ac:dyDescent="0.25">
      <c r="A101" s="122">
        <v>5115</v>
      </c>
      <c r="B101" s="118" t="s">
        <v>158</v>
      </c>
      <c r="C101" s="108">
        <v>51583354.329999998</v>
      </c>
      <c r="D101" s="110">
        <f t="shared" si="6"/>
        <v>0.14775743865644983</v>
      </c>
      <c r="E101" s="1"/>
    </row>
    <row r="102" spans="1:5" ht="13.5" customHeight="1" x14ac:dyDescent="0.25">
      <c r="A102" s="122">
        <v>5116</v>
      </c>
      <c r="B102" s="118" t="s">
        <v>159</v>
      </c>
      <c r="C102" s="108">
        <v>0</v>
      </c>
      <c r="D102" s="110">
        <f t="shared" si="6"/>
        <v>0</v>
      </c>
      <c r="E102" s="1"/>
    </row>
    <row r="103" spans="1:5" ht="13.5" customHeight="1" x14ac:dyDescent="0.25">
      <c r="A103" s="121">
        <v>5120</v>
      </c>
      <c r="B103" s="116" t="s">
        <v>160</v>
      </c>
      <c r="C103" s="109">
        <f>SUM(C104:C112)</f>
        <v>29619874.620000001</v>
      </c>
      <c r="D103" s="111">
        <f t="shared" si="6"/>
        <v>8.4844362372748117E-2</v>
      </c>
      <c r="E103" s="1"/>
    </row>
    <row r="104" spans="1:5" ht="13.5" customHeight="1" x14ac:dyDescent="0.25">
      <c r="A104" s="122">
        <v>5121</v>
      </c>
      <c r="B104" s="118" t="s">
        <v>161</v>
      </c>
      <c r="C104" s="108">
        <v>1402887.11</v>
      </c>
      <c r="D104" s="110">
        <f t="shared" si="6"/>
        <v>4.0184863661957447E-3</v>
      </c>
      <c r="E104" s="1"/>
    </row>
    <row r="105" spans="1:5" ht="13.5" customHeight="1" x14ac:dyDescent="0.25">
      <c r="A105" s="122">
        <v>5122</v>
      </c>
      <c r="B105" s="118" t="s">
        <v>162</v>
      </c>
      <c r="C105" s="108">
        <v>2311575.14</v>
      </c>
      <c r="D105" s="110">
        <f t="shared" si="6"/>
        <v>6.6213689742484119E-3</v>
      </c>
      <c r="E105" s="1"/>
    </row>
    <row r="106" spans="1:5" ht="13.5" customHeight="1" x14ac:dyDescent="0.25">
      <c r="A106" s="122">
        <v>5123</v>
      </c>
      <c r="B106" s="118" t="s">
        <v>163</v>
      </c>
      <c r="C106" s="108">
        <v>0</v>
      </c>
      <c r="D106" s="110">
        <f t="shared" si="6"/>
        <v>0</v>
      </c>
      <c r="E106" s="1"/>
    </row>
    <row r="107" spans="1:5" ht="13.5" customHeight="1" x14ac:dyDescent="0.25">
      <c r="A107" s="122">
        <v>5124</v>
      </c>
      <c r="B107" s="118" t="s">
        <v>164</v>
      </c>
      <c r="C107" s="108">
        <v>2256391.52</v>
      </c>
      <c r="D107" s="110">
        <f t="shared" si="6"/>
        <v>6.4632987895367373E-3</v>
      </c>
      <c r="E107" s="1"/>
    </row>
    <row r="108" spans="1:5" ht="13.5" customHeight="1" x14ac:dyDescent="0.25">
      <c r="A108" s="122">
        <v>5125</v>
      </c>
      <c r="B108" s="118" t="s">
        <v>165</v>
      </c>
      <c r="C108" s="108">
        <v>547770.6</v>
      </c>
      <c r="D108" s="110">
        <f t="shared" si="6"/>
        <v>1.5690561786563585E-3</v>
      </c>
      <c r="E108" s="1"/>
    </row>
    <row r="109" spans="1:5" ht="13.5" customHeight="1" x14ac:dyDescent="0.25">
      <c r="A109" s="122">
        <v>5126</v>
      </c>
      <c r="B109" s="118" t="s">
        <v>166</v>
      </c>
      <c r="C109" s="108">
        <v>19425891.050000001</v>
      </c>
      <c r="D109" s="110">
        <f t="shared" si="6"/>
        <v>5.5644305075715557E-2</v>
      </c>
      <c r="E109" s="1"/>
    </row>
    <row r="110" spans="1:5" ht="13.5" customHeight="1" x14ac:dyDescent="0.25">
      <c r="A110" s="122">
        <v>5127</v>
      </c>
      <c r="B110" s="118" t="s">
        <v>167</v>
      </c>
      <c r="C110" s="108">
        <v>262218.09000000003</v>
      </c>
      <c r="D110" s="110">
        <f t="shared" si="6"/>
        <v>7.5110806288247148E-4</v>
      </c>
      <c r="E110" s="1"/>
    </row>
    <row r="111" spans="1:5" ht="13.5" customHeight="1" x14ac:dyDescent="0.25">
      <c r="A111" s="122">
        <v>5128</v>
      </c>
      <c r="B111" s="118" t="s">
        <v>168</v>
      </c>
      <c r="C111" s="108">
        <v>188100</v>
      </c>
      <c r="D111" s="110">
        <f t="shared" si="6"/>
        <v>5.3880121935215406E-4</v>
      </c>
      <c r="E111" s="1"/>
    </row>
    <row r="112" spans="1:5" ht="13.5" customHeight="1" x14ac:dyDescent="0.25">
      <c r="A112" s="122">
        <v>5129</v>
      </c>
      <c r="B112" s="118" t="s">
        <v>169</v>
      </c>
      <c r="C112" s="108">
        <v>3225041.11</v>
      </c>
      <c r="D112" s="110">
        <f t="shared" si="6"/>
        <v>9.2379377061606819E-3</v>
      </c>
      <c r="E112" s="1"/>
    </row>
    <row r="113" spans="1:5" ht="13.5" customHeight="1" x14ac:dyDescent="0.25">
      <c r="A113" s="121">
        <v>5130</v>
      </c>
      <c r="B113" s="116" t="s">
        <v>170</v>
      </c>
      <c r="C113" s="109">
        <f>SUM(C114:C122)</f>
        <v>41453183.010000005</v>
      </c>
      <c r="D113" s="111">
        <f t="shared" si="6"/>
        <v>0.11874016773958532</v>
      </c>
      <c r="E113" s="1"/>
    </row>
    <row r="114" spans="1:5" ht="13.5" customHeight="1" x14ac:dyDescent="0.25">
      <c r="A114" s="122">
        <v>5131</v>
      </c>
      <c r="B114" s="118" t="s">
        <v>171</v>
      </c>
      <c r="C114" s="108">
        <v>4281819.38</v>
      </c>
      <c r="D114" s="110">
        <f t="shared" si="6"/>
        <v>1.2265015964857439E-2</v>
      </c>
      <c r="E114" s="1"/>
    </row>
    <row r="115" spans="1:5" ht="13.5" customHeight="1" x14ac:dyDescent="0.25">
      <c r="A115" s="122">
        <v>5132</v>
      </c>
      <c r="B115" s="118" t="s">
        <v>172</v>
      </c>
      <c r="C115" s="108">
        <v>3143486.16</v>
      </c>
      <c r="D115" s="110">
        <f t="shared" si="6"/>
        <v>9.0043284211835228E-3</v>
      </c>
      <c r="E115" s="1"/>
    </row>
    <row r="116" spans="1:5" ht="13.5" customHeight="1" x14ac:dyDescent="0.25">
      <c r="A116" s="122">
        <v>5133</v>
      </c>
      <c r="B116" s="118" t="s">
        <v>173</v>
      </c>
      <c r="C116" s="108">
        <v>2258532.0299999998</v>
      </c>
      <c r="D116" s="110">
        <f t="shared" si="6"/>
        <v>6.4694301526310241E-3</v>
      </c>
      <c r="E116" s="1"/>
    </row>
    <row r="117" spans="1:5" ht="13.5" customHeight="1" x14ac:dyDescent="0.25">
      <c r="A117" s="122">
        <v>5134</v>
      </c>
      <c r="B117" s="118" t="s">
        <v>174</v>
      </c>
      <c r="C117" s="108">
        <v>1148743.18</v>
      </c>
      <c r="D117" s="110">
        <f t="shared" si="6"/>
        <v>3.2905062525596541E-3</v>
      </c>
      <c r="E117" s="1"/>
    </row>
    <row r="118" spans="1:5" ht="13.5" customHeight="1" x14ac:dyDescent="0.25">
      <c r="A118" s="122">
        <v>5135</v>
      </c>
      <c r="B118" s="118" t="s">
        <v>175</v>
      </c>
      <c r="C118" s="108">
        <v>2402553.9700000002</v>
      </c>
      <c r="D118" s="110">
        <f t="shared" si="6"/>
        <v>6.8819724008259368E-3</v>
      </c>
      <c r="E118" s="1"/>
    </row>
    <row r="119" spans="1:5" ht="13.5" customHeight="1" x14ac:dyDescent="0.25">
      <c r="A119" s="122">
        <v>5136</v>
      </c>
      <c r="B119" s="118" t="s">
        <v>176</v>
      </c>
      <c r="C119" s="108">
        <v>1932956.99</v>
      </c>
      <c r="D119" s="110">
        <f t="shared" si="6"/>
        <v>5.536839889246515E-3</v>
      </c>
      <c r="E119" s="1"/>
    </row>
    <row r="120" spans="1:5" ht="13.5" customHeight="1" x14ac:dyDescent="0.25">
      <c r="A120" s="122">
        <v>5137</v>
      </c>
      <c r="B120" s="118" t="s">
        <v>177</v>
      </c>
      <c r="C120" s="108">
        <v>212505.05</v>
      </c>
      <c r="D120" s="110">
        <f t="shared" si="6"/>
        <v>6.0870802795582387E-4</v>
      </c>
      <c r="E120" s="1"/>
    </row>
    <row r="121" spans="1:5" ht="13.5" customHeight="1" x14ac:dyDescent="0.25">
      <c r="A121" s="122">
        <v>5138</v>
      </c>
      <c r="B121" s="118" t="s">
        <v>178</v>
      </c>
      <c r="C121" s="108">
        <v>10421716.68</v>
      </c>
      <c r="D121" s="110">
        <f t="shared" si="6"/>
        <v>2.9852385193655941E-2</v>
      </c>
      <c r="E121" s="1"/>
    </row>
    <row r="122" spans="1:5" ht="13.5" customHeight="1" x14ac:dyDescent="0.25">
      <c r="A122" s="122">
        <v>5139</v>
      </c>
      <c r="B122" s="118" t="s">
        <v>179</v>
      </c>
      <c r="C122" s="108">
        <v>15650869.57</v>
      </c>
      <c r="D122" s="110">
        <f t="shared" si="6"/>
        <v>4.483098143666945E-2</v>
      </c>
      <c r="E122" s="1"/>
    </row>
    <row r="123" spans="1:5" ht="13.5" customHeight="1" x14ac:dyDescent="0.25">
      <c r="A123" s="121">
        <v>5200</v>
      </c>
      <c r="B123" s="116" t="s">
        <v>180</v>
      </c>
      <c r="C123" s="109">
        <f>C124+C127+C130+C133+C138+C142+C145+C147+C153</f>
        <v>66598551.920000002</v>
      </c>
      <c r="D123" s="111">
        <f t="shared" si="6"/>
        <v>0.19076757565966901</v>
      </c>
      <c r="E123" s="1"/>
    </row>
    <row r="124" spans="1:5" ht="13.5" customHeight="1" x14ac:dyDescent="0.25">
      <c r="A124" s="121">
        <v>5210</v>
      </c>
      <c r="B124" s="116" t="s">
        <v>181</v>
      </c>
      <c r="C124" s="109">
        <f>SUM(C125:C126)</f>
        <v>37222411.880000003</v>
      </c>
      <c r="D124" s="111">
        <f t="shared" si="6"/>
        <v>0.10662137643897983</v>
      </c>
      <c r="E124" s="1"/>
    </row>
    <row r="125" spans="1:5" ht="13.5" customHeight="1" x14ac:dyDescent="0.25">
      <c r="A125" s="122">
        <v>5211</v>
      </c>
      <c r="B125" s="118" t="s">
        <v>182</v>
      </c>
      <c r="C125" s="108">
        <v>0</v>
      </c>
      <c r="D125" s="110">
        <f t="shared" si="6"/>
        <v>0</v>
      </c>
      <c r="E125" s="1"/>
    </row>
    <row r="126" spans="1:5" ht="13.5" customHeight="1" x14ac:dyDescent="0.25">
      <c r="A126" s="122">
        <v>5212</v>
      </c>
      <c r="B126" s="118" t="s">
        <v>183</v>
      </c>
      <c r="C126" s="108">
        <v>37222411.880000003</v>
      </c>
      <c r="D126" s="110">
        <f t="shared" si="6"/>
        <v>0.10662137643897983</v>
      </c>
      <c r="E126" s="1"/>
    </row>
    <row r="127" spans="1:5" ht="13.5" customHeight="1" x14ac:dyDescent="0.25">
      <c r="A127" s="121">
        <v>5220</v>
      </c>
      <c r="B127" s="116" t="s">
        <v>184</v>
      </c>
      <c r="C127" s="109">
        <f>SUM(C128:C129)</f>
        <v>0</v>
      </c>
      <c r="D127" s="111">
        <f t="shared" si="6"/>
        <v>0</v>
      </c>
      <c r="E127" s="1"/>
    </row>
    <row r="128" spans="1:5" ht="13.5" customHeight="1" x14ac:dyDescent="0.25">
      <c r="A128" s="122">
        <v>5221</v>
      </c>
      <c r="B128" s="118" t="s">
        <v>185</v>
      </c>
      <c r="C128" s="108">
        <v>0</v>
      </c>
      <c r="D128" s="110">
        <f t="shared" si="6"/>
        <v>0</v>
      </c>
      <c r="E128" s="1"/>
    </row>
    <row r="129" spans="1:5" ht="13.5" customHeight="1" x14ac:dyDescent="0.25">
      <c r="A129" s="122">
        <v>5222</v>
      </c>
      <c r="B129" s="118" t="s">
        <v>186</v>
      </c>
      <c r="C129" s="108">
        <v>0</v>
      </c>
      <c r="D129" s="110">
        <f t="shared" si="6"/>
        <v>0</v>
      </c>
      <c r="E129" s="1"/>
    </row>
    <row r="130" spans="1:5" ht="13.5" customHeight="1" x14ac:dyDescent="0.25">
      <c r="A130" s="121">
        <v>5230</v>
      </c>
      <c r="B130" s="116" t="s">
        <v>129</v>
      </c>
      <c r="C130" s="109">
        <f>SUM(C131:C132)</f>
        <v>0</v>
      </c>
      <c r="D130" s="111">
        <f t="shared" si="6"/>
        <v>0</v>
      </c>
      <c r="E130" s="1"/>
    </row>
    <row r="131" spans="1:5" ht="13.5" customHeight="1" x14ac:dyDescent="0.25">
      <c r="A131" s="122">
        <v>5231</v>
      </c>
      <c r="B131" s="118" t="s">
        <v>187</v>
      </c>
      <c r="C131" s="108">
        <v>0</v>
      </c>
      <c r="D131" s="110">
        <f t="shared" si="6"/>
        <v>0</v>
      </c>
      <c r="E131" s="1"/>
    </row>
    <row r="132" spans="1:5" ht="13.5" customHeight="1" x14ac:dyDescent="0.25">
      <c r="A132" s="122">
        <v>5232</v>
      </c>
      <c r="B132" s="118" t="s">
        <v>188</v>
      </c>
      <c r="C132" s="108">
        <v>0</v>
      </c>
      <c r="D132" s="110">
        <f t="shared" si="6"/>
        <v>0</v>
      </c>
      <c r="E132" s="1"/>
    </row>
    <row r="133" spans="1:5" ht="13.5" customHeight="1" x14ac:dyDescent="0.25">
      <c r="A133" s="121">
        <v>5240</v>
      </c>
      <c r="B133" s="116" t="s">
        <v>189</v>
      </c>
      <c r="C133" s="109">
        <f>SUM(C134:C137)</f>
        <v>20569118.039999999</v>
      </c>
      <c r="D133" s="111">
        <f t="shared" si="6"/>
        <v>5.891901053136836E-2</v>
      </c>
      <c r="E133" s="1"/>
    </row>
    <row r="134" spans="1:5" ht="13.5" customHeight="1" x14ac:dyDescent="0.25">
      <c r="A134" s="122">
        <v>5241</v>
      </c>
      <c r="B134" s="118" t="s">
        <v>190</v>
      </c>
      <c r="C134" s="108">
        <v>16821590.68</v>
      </c>
      <c r="D134" s="110">
        <f t="shared" si="6"/>
        <v>4.8184442157505745E-2</v>
      </c>
      <c r="E134" s="1"/>
    </row>
    <row r="135" spans="1:5" ht="13.5" customHeight="1" x14ac:dyDescent="0.25">
      <c r="A135" s="122">
        <v>5242</v>
      </c>
      <c r="B135" s="118" t="s">
        <v>191</v>
      </c>
      <c r="C135" s="108">
        <v>2526916.7999999998</v>
      </c>
      <c r="D135" s="110">
        <f t="shared" si="6"/>
        <v>7.2382023021873637E-3</v>
      </c>
      <c r="E135" s="1"/>
    </row>
    <row r="136" spans="1:5" ht="13.5" customHeight="1" x14ac:dyDescent="0.25">
      <c r="A136" s="122">
        <v>5243</v>
      </c>
      <c r="B136" s="118" t="s">
        <v>192</v>
      </c>
      <c r="C136" s="108">
        <v>1220610.5600000001</v>
      </c>
      <c r="D136" s="110">
        <f t="shared" si="6"/>
        <v>3.4963660716752559E-3</v>
      </c>
      <c r="E136" s="1"/>
    </row>
    <row r="137" spans="1:5" ht="13.5" customHeight="1" x14ac:dyDescent="0.25">
      <c r="A137" s="122">
        <v>5244</v>
      </c>
      <c r="B137" s="118" t="s">
        <v>193</v>
      </c>
      <c r="C137" s="108">
        <v>0</v>
      </c>
      <c r="D137" s="110">
        <f t="shared" si="6"/>
        <v>0</v>
      </c>
      <c r="E137" s="1"/>
    </row>
    <row r="138" spans="1:5" ht="13.5" customHeight="1" x14ac:dyDescent="0.25">
      <c r="A138" s="121">
        <v>5250</v>
      </c>
      <c r="B138" s="116" t="s">
        <v>130</v>
      </c>
      <c r="C138" s="109">
        <f>SUM(C139:C141)</f>
        <v>8807022</v>
      </c>
      <c r="D138" s="111">
        <f t="shared" si="6"/>
        <v>2.522718868932082E-2</v>
      </c>
      <c r="E138" s="1"/>
    </row>
    <row r="139" spans="1:5" ht="13.5" customHeight="1" x14ac:dyDescent="0.25">
      <c r="A139" s="122">
        <v>5251</v>
      </c>
      <c r="B139" s="118" t="s">
        <v>194</v>
      </c>
      <c r="C139" s="108">
        <v>0</v>
      </c>
      <c r="D139" s="110">
        <f t="shared" si="6"/>
        <v>0</v>
      </c>
      <c r="E139" s="1"/>
    </row>
    <row r="140" spans="1:5" ht="13.5" customHeight="1" x14ac:dyDescent="0.25">
      <c r="A140" s="122">
        <v>5252</v>
      </c>
      <c r="B140" s="118" t="s">
        <v>195</v>
      </c>
      <c r="C140" s="108">
        <v>8807022</v>
      </c>
      <c r="D140" s="110">
        <f t="shared" si="6"/>
        <v>2.522718868932082E-2</v>
      </c>
      <c r="E140" s="1"/>
    </row>
    <row r="141" spans="1:5" ht="13.5" customHeight="1" x14ac:dyDescent="0.25">
      <c r="A141" s="122">
        <v>5259</v>
      </c>
      <c r="B141" s="118" t="s">
        <v>196</v>
      </c>
      <c r="C141" s="108">
        <v>0</v>
      </c>
      <c r="D141" s="110">
        <f t="shared" si="6"/>
        <v>0</v>
      </c>
      <c r="E141" s="1"/>
    </row>
    <row r="142" spans="1:5" ht="13.5" customHeight="1" x14ac:dyDescent="0.25">
      <c r="A142" s="121">
        <v>5260</v>
      </c>
      <c r="B142" s="116" t="s">
        <v>197</v>
      </c>
      <c r="C142" s="109">
        <f>SUM(C143:C144)</f>
        <v>0</v>
      </c>
      <c r="D142" s="111">
        <f t="shared" si="6"/>
        <v>0</v>
      </c>
      <c r="E142" s="1"/>
    </row>
    <row r="143" spans="1:5" ht="13.5" customHeight="1" x14ac:dyDescent="0.25">
      <c r="A143" s="122">
        <v>5261</v>
      </c>
      <c r="B143" s="118" t="s">
        <v>198</v>
      </c>
      <c r="C143" s="108">
        <v>0</v>
      </c>
      <c r="D143" s="110">
        <f t="shared" si="6"/>
        <v>0</v>
      </c>
      <c r="E143" s="1"/>
    </row>
    <row r="144" spans="1:5" ht="13.5" customHeight="1" x14ac:dyDescent="0.25">
      <c r="A144" s="122">
        <v>5262</v>
      </c>
      <c r="B144" s="118" t="s">
        <v>199</v>
      </c>
      <c r="C144" s="108">
        <v>0</v>
      </c>
      <c r="D144" s="110">
        <f t="shared" si="6"/>
        <v>0</v>
      </c>
      <c r="E144" s="1"/>
    </row>
    <row r="145" spans="1:5" ht="13.5" customHeight="1" x14ac:dyDescent="0.25">
      <c r="A145" s="121">
        <v>5270</v>
      </c>
      <c r="B145" s="116" t="s">
        <v>200</v>
      </c>
      <c r="C145" s="109">
        <f>SUM(C146)</f>
        <v>0</v>
      </c>
      <c r="D145" s="111">
        <f t="shared" si="6"/>
        <v>0</v>
      </c>
      <c r="E145" s="1"/>
    </row>
    <row r="146" spans="1:5" ht="13.5" customHeight="1" x14ac:dyDescent="0.25">
      <c r="A146" s="122">
        <v>5271</v>
      </c>
      <c r="B146" s="118" t="s">
        <v>201</v>
      </c>
      <c r="C146" s="108">
        <v>0</v>
      </c>
      <c r="D146" s="110">
        <f t="shared" si="6"/>
        <v>0</v>
      </c>
      <c r="E146" s="1"/>
    </row>
    <row r="147" spans="1:5" ht="13.5" customHeight="1" x14ac:dyDescent="0.25">
      <c r="A147" s="121">
        <v>5280</v>
      </c>
      <c r="B147" s="116" t="s">
        <v>202</v>
      </c>
      <c r="C147" s="109">
        <f>SUM(C148:C152)</f>
        <v>0</v>
      </c>
      <c r="D147" s="111">
        <f t="shared" si="6"/>
        <v>0</v>
      </c>
      <c r="E147" s="1"/>
    </row>
    <row r="148" spans="1:5" ht="13.5" customHeight="1" x14ac:dyDescent="0.25">
      <c r="A148" s="122">
        <v>5281</v>
      </c>
      <c r="B148" s="118" t="s">
        <v>203</v>
      </c>
      <c r="C148" s="108">
        <v>0</v>
      </c>
      <c r="D148" s="110">
        <f t="shared" si="6"/>
        <v>0</v>
      </c>
      <c r="E148" s="1"/>
    </row>
    <row r="149" spans="1:5" ht="13.5" customHeight="1" x14ac:dyDescent="0.25">
      <c r="A149" s="122">
        <v>5282</v>
      </c>
      <c r="B149" s="118" t="s">
        <v>204</v>
      </c>
      <c r="C149" s="108">
        <v>0</v>
      </c>
      <c r="D149" s="110">
        <f t="shared" si="6"/>
        <v>0</v>
      </c>
      <c r="E149" s="1"/>
    </row>
    <row r="150" spans="1:5" ht="13.5" customHeight="1" x14ac:dyDescent="0.25">
      <c r="A150" s="122">
        <v>5283</v>
      </c>
      <c r="B150" s="118" t="s">
        <v>205</v>
      </c>
      <c r="C150" s="108">
        <v>0</v>
      </c>
      <c r="D150" s="110">
        <f t="shared" si="6"/>
        <v>0</v>
      </c>
      <c r="E150" s="1"/>
    </row>
    <row r="151" spans="1:5" ht="13.5" customHeight="1" x14ac:dyDescent="0.25">
      <c r="A151" s="122">
        <v>5284</v>
      </c>
      <c r="B151" s="118" t="s">
        <v>206</v>
      </c>
      <c r="C151" s="108">
        <v>0</v>
      </c>
      <c r="D151" s="110">
        <f t="shared" si="6"/>
        <v>0</v>
      </c>
      <c r="E151" s="1"/>
    </row>
    <row r="152" spans="1:5" ht="13.5" customHeight="1" x14ac:dyDescent="0.25">
      <c r="A152" s="122">
        <v>5285</v>
      </c>
      <c r="B152" s="118" t="s">
        <v>207</v>
      </c>
      <c r="C152" s="108">
        <v>0</v>
      </c>
      <c r="D152" s="110">
        <f t="shared" si="6"/>
        <v>0</v>
      </c>
      <c r="E152" s="1"/>
    </row>
    <row r="153" spans="1:5" ht="13.5" customHeight="1" x14ac:dyDescent="0.25">
      <c r="A153" s="121">
        <v>5290</v>
      </c>
      <c r="B153" s="116" t="s">
        <v>208</v>
      </c>
      <c r="C153" s="109">
        <f>SUM(C154:C155)</f>
        <v>0</v>
      </c>
      <c r="D153" s="111">
        <f t="shared" si="6"/>
        <v>0</v>
      </c>
      <c r="E153" s="1"/>
    </row>
    <row r="154" spans="1:5" ht="13.5" customHeight="1" x14ac:dyDescent="0.25">
      <c r="A154" s="122">
        <v>5291</v>
      </c>
      <c r="B154" s="118" t="s">
        <v>209</v>
      </c>
      <c r="C154" s="108">
        <v>0</v>
      </c>
      <c r="D154" s="110">
        <f t="shared" si="6"/>
        <v>0</v>
      </c>
      <c r="E154" s="1"/>
    </row>
    <row r="155" spans="1:5" ht="13.5" customHeight="1" x14ac:dyDescent="0.25">
      <c r="A155" s="122">
        <v>5292</v>
      </c>
      <c r="B155" s="118" t="s">
        <v>210</v>
      </c>
      <c r="C155" s="108">
        <v>0</v>
      </c>
      <c r="D155" s="110">
        <f t="shared" si="6"/>
        <v>0</v>
      </c>
      <c r="E155" s="1"/>
    </row>
    <row r="156" spans="1:5" ht="13.5" customHeight="1" x14ac:dyDescent="0.25">
      <c r="A156" s="121">
        <v>5300</v>
      </c>
      <c r="B156" s="116" t="s">
        <v>211</v>
      </c>
      <c r="C156" s="109">
        <f>C157+C160+C163</f>
        <v>315000</v>
      </c>
      <c r="D156" s="111">
        <f t="shared" si="6"/>
        <v>9.0229869269499484E-4</v>
      </c>
      <c r="E156" s="1"/>
    </row>
    <row r="157" spans="1:5" ht="13.5" customHeight="1" x14ac:dyDescent="0.25">
      <c r="A157" s="121">
        <v>5310</v>
      </c>
      <c r="B157" s="116" t="s">
        <v>122</v>
      </c>
      <c r="C157" s="109">
        <f>C158+C159</f>
        <v>0</v>
      </c>
      <c r="D157" s="111">
        <f t="shared" si="6"/>
        <v>0</v>
      </c>
      <c r="E157" s="1"/>
    </row>
    <row r="158" spans="1:5" ht="13.5" customHeight="1" x14ac:dyDescent="0.25">
      <c r="A158" s="122">
        <v>5311</v>
      </c>
      <c r="B158" s="118" t="s">
        <v>212</v>
      </c>
      <c r="C158" s="108">
        <v>0</v>
      </c>
      <c r="D158" s="110">
        <f t="shared" si="6"/>
        <v>0</v>
      </c>
      <c r="E158" s="1"/>
    </row>
    <row r="159" spans="1:5" ht="13.5" customHeight="1" x14ac:dyDescent="0.25">
      <c r="A159" s="122">
        <v>5312</v>
      </c>
      <c r="B159" s="118" t="s">
        <v>213</v>
      </c>
      <c r="C159" s="108">
        <v>0</v>
      </c>
      <c r="D159" s="110">
        <f t="shared" si="6"/>
        <v>0</v>
      </c>
      <c r="E159" s="1"/>
    </row>
    <row r="160" spans="1:5" ht="13.5" customHeight="1" x14ac:dyDescent="0.25">
      <c r="A160" s="121">
        <v>5320</v>
      </c>
      <c r="B160" s="116" t="s">
        <v>123</v>
      </c>
      <c r="C160" s="109">
        <f>SUM(C161:C162)</f>
        <v>0</v>
      </c>
      <c r="D160" s="111">
        <f t="shared" ref="D160:D212" si="7">C160/$C$94</f>
        <v>0</v>
      </c>
      <c r="E160" s="1"/>
    </row>
    <row r="161" spans="1:5" ht="13.5" customHeight="1" x14ac:dyDescent="0.25">
      <c r="A161" s="122">
        <v>5321</v>
      </c>
      <c r="B161" s="118" t="s">
        <v>214</v>
      </c>
      <c r="C161" s="108">
        <v>0</v>
      </c>
      <c r="D161" s="110">
        <f t="shared" si="7"/>
        <v>0</v>
      </c>
      <c r="E161" s="1"/>
    </row>
    <row r="162" spans="1:5" ht="13.5" customHeight="1" x14ac:dyDescent="0.25">
      <c r="A162" s="122">
        <v>5322</v>
      </c>
      <c r="B162" s="118" t="s">
        <v>215</v>
      </c>
      <c r="C162" s="108">
        <v>0</v>
      </c>
      <c r="D162" s="110">
        <f t="shared" si="7"/>
        <v>0</v>
      </c>
      <c r="E162" s="1"/>
    </row>
    <row r="163" spans="1:5" ht="13.5" customHeight="1" x14ac:dyDescent="0.25">
      <c r="A163" s="121">
        <v>5330</v>
      </c>
      <c r="B163" s="116" t="s">
        <v>124</v>
      </c>
      <c r="C163" s="109">
        <f>SUM(C164:C165)</f>
        <v>315000</v>
      </c>
      <c r="D163" s="111">
        <f t="shared" si="7"/>
        <v>9.0229869269499484E-4</v>
      </c>
      <c r="E163" s="1"/>
    </row>
    <row r="164" spans="1:5" ht="13.5" customHeight="1" x14ac:dyDescent="0.25">
      <c r="A164" s="122">
        <v>5331</v>
      </c>
      <c r="B164" s="118" t="s">
        <v>216</v>
      </c>
      <c r="C164" s="108">
        <v>0</v>
      </c>
      <c r="D164" s="110">
        <f t="shared" si="7"/>
        <v>0</v>
      </c>
      <c r="E164" s="1"/>
    </row>
    <row r="165" spans="1:5" ht="13.5" customHeight="1" x14ac:dyDescent="0.25">
      <c r="A165" s="122">
        <v>5332</v>
      </c>
      <c r="B165" s="118" t="s">
        <v>217</v>
      </c>
      <c r="C165" s="108">
        <v>315000</v>
      </c>
      <c r="D165" s="110">
        <f t="shared" si="7"/>
        <v>9.0229869269499484E-4</v>
      </c>
      <c r="E165" s="1"/>
    </row>
    <row r="166" spans="1:5" ht="13.5" customHeight="1" x14ac:dyDescent="0.25">
      <c r="A166" s="121">
        <v>5400</v>
      </c>
      <c r="B166" s="116" t="s">
        <v>218</v>
      </c>
      <c r="C166" s="109">
        <f>C167+C170+C173+C176+C178</f>
        <v>0</v>
      </c>
      <c r="D166" s="111">
        <f t="shared" si="7"/>
        <v>0</v>
      </c>
      <c r="E166" s="1"/>
    </row>
    <row r="167" spans="1:5" ht="13.5" customHeight="1" x14ac:dyDescent="0.25">
      <c r="A167" s="121">
        <v>5410</v>
      </c>
      <c r="B167" s="116" t="s">
        <v>219</v>
      </c>
      <c r="C167" s="109">
        <f>SUM(C168:C169)</f>
        <v>0</v>
      </c>
      <c r="D167" s="111">
        <f t="shared" si="7"/>
        <v>0</v>
      </c>
      <c r="E167" s="1"/>
    </row>
    <row r="168" spans="1:5" ht="13.5" customHeight="1" x14ac:dyDescent="0.25">
      <c r="A168" s="122">
        <v>5411</v>
      </c>
      <c r="B168" s="118" t="s">
        <v>220</v>
      </c>
      <c r="C168" s="108">
        <v>0</v>
      </c>
      <c r="D168" s="110">
        <f t="shared" si="7"/>
        <v>0</v>
      </c>
      <c r="E168" s="1"/>
    </row>
    <row r="169" spans="1:5" ht="13.5" customHeight="1" x14ac:dyDescent="0.25">
      <c r="A169" s="122">
        <v>5412</v>
      </c>
      <c r="B169" s="118" t="s">
        <v>221</v>
      </c>
      <c r="C169" s="108">
        <v>0</v>
      </c>
      <c r="D169" s="110">
        <f t="shared" si="7"/>
        <v>0</v>
      </c>
      <c r="E169" s="1"/>
    </row>
    <row r="170" spans="1:5" ht="13.5" customHeight="1" x14ac:dyDescent="0.25">
      <c r="A170" s="121">
        <v>5420</v>
      </c>
      <c r="B170" s="116" t="s">
        <v>222</v>
      </c>
      <c r="C170" s="109">
        <f>SUM(C171:C172)</f>
        <v>0</v>
      </c>
      <c r="D170" s="111">
        <f t="shared" si="7"/>
        <v>0</v>
      </c>
      <c r="E170" s="1"/>
    </row>
    <row r="171" spans="1:5" ht="13.5" customHeight="1" x14ac:dyDescent="0.25">
      <c r="A171" s="122">
        <v>5421</v>
      </c>
      <c r="B171" s="118" t="s">
        <v>223</v>
      </c>
      <c r="C171" s="108">
        <v>0</v>
      </c>
      <c r="D171" s="110">
        <f t="shared" si="7"/>
        <v>0</v>
      </c>
      <c r="E171" s="1"/>
    </row>
    <row r="172" spans="1:5" ht="13.5" customHeight="1" x14ac:dyDescent="0.25">
      <c r="A172" s="122">
        <v>5422</v>
      </c>
      <c r="B172" s="118" t="s">
        <v>224</v>
      </c>
      <c r="C172" s="108">
        <v>0</v>
      </c>
      <c r="D172" s="110">
        <f t="shared" si="7"/>
        <v>0</v>
      </c>
      <c r="E172" s="1"/>
    </row>
    <row r="173" spans="1:5" ht="13.5" customHeight="1" x14ac:dyDescent="0.25">
      <c r="A173" s="121">
        <v>5430</v>
      </c>
      <c r="B173" s="116" t="s">
        <v>225</v>
      </c>
      <c r="C173" s="109">
        <f>SUM(C174:C175)</f>
        <v>0</v>
      </c>
      <c r="D173" s="111">
        <f t="shared" si="7"/>
        <v>0</v>
      </c>
      <c r="E173" s="1"/>
    </row>
    <row r="174" spans="1:5" ht="13.5" customHeight="1" x14ac:dyDescent="0.25">
      <c r="A174" s="122">
        <v>5431</v>
      </c>
      <c r="B174" s="118" t="s">
        <v>226</v>
      </c>
      <c r="C174" s="108">
        <v>0</v>
      </c>
      <c r="D174" s="110">
        <f t="shared" si="7"/>
        <v>0</v>
      </c>
      <c r="E174" s="1"/>
    </row>
    <row r="175" spans="1:5" ht="13.5" customHeight="1" x14ac:dyDescent="0.25">
      <c r="A175" s="122">
        <v>5432</v>
      </c>
      <c r="B175" s="118" t="s">
        <v>227</v>
      </c>
      <c r="C175" s="108">
        <v>0</v>
      </c>
      <c r="D175" s="110">
        <f t="shared" si="7"/>
        <v>0</v>
      </c>
      <c r="E175" s="1"/>
    </row>
    <row r="176" spans="1:5" ht="13.5" customHeight="1" x14ac:dyDescent="0.25">
      <c r="A176" s="121">
        <v>5440</v>
      </c>
      <c r="B176" s="116" t="s">
        <v>228</v>
      </c>
      <c r="C176" s="109">
        <f>SUM(C177)</f>
        <v>0</v>
      </c>
      <c r="D176" s="111">
        <f t="shared" si="7"/>
        <v>0</v>
      </c>
      <c r="E176" s="1"/>
    </row>
    <row r="177" spans="1:5" ht="13.5" customHeight="1" x14ac:dyDescent="0.25">
      <c r="A177" s="122">
        <v>5441</v>
      </c>
      <c r="B177" s="118" t="s">
        <v>228</v>
      </c>
      <c r="C177" s="108">
        <v>0</v>
      </c>
      <c r="D177" s="110">
        <f t="shared" si="7"/>
        <v>0</v>
      </c>
      <c r="E177" s="1"/>
    </row>
    <row r="178" spans="1:5" ht="13.5" customHeight="1" x14ac:dyDescent="0.25">
      <c r="A178" s="121">
        <v>5450</v>
      </c>
      <c r="B178" s="116" t="s">
        <v>229</v>
      </c>
      <c r="C178" s="109">
        <f>SUM(C179:C180)</f>
        <v>0</v>
      </c>
      <c r="D178" s="111">
        <f t="shared" si="7"/>
        <v>0</v>
      </c>
      <c r="E178" s="1"/>
    </row>
    <row r="179" spans="1:5" ht="13.5" customHeight="1" x14ac:dyDescent="0.25">
      <c r="A179" s="122">
        <v>5451</v>
      </c>
      <c r="B179" s="118" t="s">
        <v>230</v>
      </c>
      <c r="C179" s="108">
        <v>0</v>
      </c>
      <c r="D179" s="110">
        <f t="shared" si="7"/>
        <v>0</v>
      </c>
      <c r="E179" s="1"/>
    </row>
    <row r="180" spans="1:5" ht="13.5" customHeight="1" x14ac:dyDescent="0.25">
      <c r="A180" s="122">
        <v>5452</v>
      </c>
      <c r="B180" s="118" t="s">
        <v>231</v>
      </c>
      <c r="C180" s="108">
        <v>0</v>
      </c>
      <c r="D180" s="110">
        <f t="shared" si="7"/>
        <v>0</v>
      </c>
      <c r="E180" s="1"/>
    </row>
    <row r="181" spans="1:5" ht="13.5" customHeight="1" x14ac:dyDescent="0.25">
      <c r="A181" s="121">
        <v>5500</v>
      </c>
      <c r="B181" s="116" t="s">
        <v>232</v>
      </c>
      <c r="C181" s="109">
        <f>C182+C191+C194+C200</f>
        <v>7947923.4500000002</v>
      </c>
      <c r="D181" s="111">
        <f t="shared" si="7"/>
        <v>2.2766352185952042E-2</v>
      </c>
      <c r="E181" s="1"/>
    </row>
    <row r="182" spans="1:5" ht="13.5" customHeight="1" x14ac:dyDescent="0.25">
      <c r="A182" s="121">
        <v>5510</v>
      </c>
      <c r="B182" s="116" t="s">
        <v>233</v>
      </c>
      <c r="C182" s="109">
        <f>SUM(C183:C190)</f>
        <v>7947923.4500000002</v>
      </c>
      <c r="D182" s="111">
        <f t="shared" si="7"/>
        <v>2.2766352185952042E-2</v>
      </c>
      <c r="E182" s="1"/>
    </row>
    <row r="183" spans="1:5" ht="13.5" customHeight="1" x14ac:dyDescent="0.25">
      <c r="A183" s="122">
        <v>5511</v>
      </c>
      <c r="B183" s="118" t="s">
        <v>234</v>
      </c>
      <c r="C183" s="108">
        <v>0</v>
      </c>
      <c r="D183" s="110">
        <f t="shared" si="7"/>
        <v>0</v>
      </c>
      <c r="E183" s="1"/>
    </row>
    <row r="184" spans="1:5" ht="13.5" customHeight="1" x14ac:dyDescent="0.25">
      <c r="A184" s="122">
        <v>5512</v>
      </c>
      <c r="B184" s="118" t="s">
        <v>235</v>
      </c>
      <c r="C184" s="108">
        <v>0</v>
      </c>
      <c r="D184" s="110">
        <f t="shared" si="7"/>
        <v>0</v>
      </c>
      <c r="E184" s="1"/>
    </row>
    <row r="185" spans="1:5" ht="13.5" customHeight="1" x14ac:dyDescent="0.25">
      <c r="A185" s="122">
        <v>5513</v>
      </c>
      <c r="B185" s="118" t="s">
        <v>236</v>
      </c>
      <c r="C185" s="108">
        <v>1307285.21</v>
      </c>
      <c r="D185" s="110">
        <f t="shared" si="7"/>
        <v>3.7446404316269898E-3</v>
      </c>
      <c r="E185" s="1"/>
    </row>
    <row r="186" spans="1:5" ht="13.5" customHeight="1" x14ac:dyDescent="0.25">
      <c r="A186" s="122">
        <v>5514</v>
      </c>
      <c r="B186" s="118" t="s">
        <v>237</v>
      </c>
      <c r="C186" s="108">
        <v>0</v>
      </c>
      <c r="D186" s="110">
        <f t="shared" si="7"/>
        <v>0</v>
      </c>
      <c r="E186" s="1"/>
    </row>
    <row r="187" spans="1:5" ht="13.5" customHeight="1" x14ac:dyDescent="0.25">
      <c r="A187" s="122">
        <v>5515</v>
      </c>
      <c r="B187" s="118" t="s">
        <v>238</v>
      </c>
      <c r="C187" s="108">
        <v>6501574.4699999997</v>
      </c>
      <c r="D187" s="110">
        <f t="shared" si="7"/>
        <v>1.862337188806398E-2</v>
      </c>
      <c r="E187" s="1"/>
    </row>
    <row r="188" spans="1:5" ht="13.5" customHeight="1" x14ac:dyDescent="0.25">
      <c r="A188" s="122">
        <v>5516</v>
      </c>
      <c r="B188" s="118" t="s">
        <v>239</v>
      </c>
      <c r="C188" s="108">
        <v>56696.63</v>
      </c>
      <c r="D188" s="110">
        <f t="shared" si="7"/>
        <v>1.6240411152130738E-4</v>
      </c>
      <c r="E188" s="1"/>
    </row>
    <row r="189" spans="1:5" ht="13.5" customHeight="1" x14ac:dyDescent="0.25">
      <c r="A189" s="122">
        <v>5517</v>
      </c>
      <c r="B189" s="118" t="s">
        <v>240</v>
      </c>
      <c r="C189" s="108">
        <v>45928.07</v>
      </c>
      <c r="D189" s="110">
        <f t="shared" si="7"/>
        <v>1.3155821434604511E-4</v>
      </c>
      <c r="E189" s="1"/>
    </row>
    <row r="190" spans="1:5" ht="13.5" customHeight="1" x14ac:dyDescent="0.25">
      <c r="A190" s="122">
        <v>5518</v>
      </c>
      <c r="B190" s="118" t="s">
        <v>241</v>
      </c>
      <c r="C190" s="108">
        <v>36439.07</v>
      </c>
      <c r="D190" s="110">
        <f t="shared" si="7"/>
        <v>1.0437754039371875E-4</v>
      </c>
      <c r="E190" s="1"/>
    </row>
    <row r="191" spans="1:5" ht="13.5" customHeight="1" x14ac:dyDescent="0.25">
      <c r="A191" s="121">
        <v>5520</v>
      </c>
      <c r="B191" s="116" t="s">
        <v>242</v>
      </c>
      <c r="C191" s="109">
        <f>SUM(C192:C193)</f>
        <v>0</v>
      </c>
      <c r="D191" s="111">
        <f t="shared" si="7"/>
        <v>0</v>
      </c>
      <c r="E191" s="1"/>
    </row>
    <row r="192" spans="1:5" ht="13.5" customHeight="1" x14ac:dyDescent="0.25">
      <c r="A192" s="122">
        <v>5521</v>
      </c>
      <c r="B192" s="118" t="s">
        <v>243</v>
      </c>
      <c r="C192" s="108">
        <v>0</v>
      </c>
      <c r="D192" s="110">
        <f t="shared" si="7"/>
        <v>0</v>
      </c>
      <c r="E192" s="1"/>
    </row>
    <row r="193" spans="1:5" ht="13.5" customHeight="1" x14ac:dyDescent="0.25">
      <c r="A193" s="122">
        <v>5522</v>
      </c>
      <c r="B193" s="118" t="s">
        <v>244</v>
      </c>
      <c r="C193" s="108">
        <v>0</v>
      </c>
      <c r="D193" s="110">
        <f t="shared" si="7"/>
        <v>0</v>
      </c>
      <c r="E193" s="1"/>
    </row>
    <row r="194" spans="1:5" ht="13.5" customHeight="1" x14ac:dyDescent="0.25">
      <c r="A194" s="121">
        <v>5530</v>
      </c>
      <c r="B194" s="116" t="s">
        <v>245</v>
      </c>
      <c r="C194" s="109">
        <f>SUM(C195:C199)</f>
        <v>0</v>
      </c>
      <c r="D194" s="111">
        <f t="shared" si="7"/>
        <v>0</v>
      </c>
      <c r="E194" s="1"/>
    </row>
    <row r="195" spans="1:5" ht="13.5" customHeight="1" x14ac:dyDescent="0.25">
      <c r="A195" s="122">
        <v>5531</v>
      </c>
      <c r="B195" s="118" t="s">
        <v>246</v>
      </c>
      <c r="C195" s="108">
        <v>0</v>
      </c>
      <c r="D195" s="110">
        <f t="shared" si="7"/>
        <v>0</v>
      </c>
      <c r="E195" s="1"/>
    </row>
    <row r="196" spans="1:5" ht="13.5" customHeight="1" x14ac:dyDescent="0.25">
      <c r="A196" s="122">
        <v>5532</v>
      </c>
      <c r="B196" s="118" t="s">
        <v>247</v>
      </c>
      <c r="C196" s="108">
        <v>0</v>
      </c>
      <c r="D196" s="110">
        <f t="shared" si="7"/>
        <v>0</v>
      </c>
      <c r="E196" s="1"/>
    </row>
    <row r="197" spans="1:5" ht="13.5" customHeight="1" x14ac:dyDescent="0.25">
      <c r="A197" s="122">
        <v>5533</v>
      </c>
      <c r="B197" s="118" t="s">
        <v>248</v>
      </c>
      <c r="C197" s="108">
        <v>0</v>
      </c>
      <c r="D197" s="110">
        <f t="shared" si="7"/>
        <v>0</v>
      </c>
      <c r="E197" s="1"/>
    </row>
    <row r="198" spans="1:5" ht="13.5" customHeight="1" x14ac:dyDescent="0.25">
      <c r="A198" s="122">
        <v>5534</v>
      </c>
      <c r="B198" s="118" t="s">
        <v>249</v>
      </c>
      <c r="C198" s="108">
        <v>0</v>
      </c>
      <c r="D198" s="110">
        <f t="shared" si="7"/>
        <v>0</v>
      </c>
      <c r="E198" s="1"/>
    </row>
    <row r="199" spans="1:5" ht="13.5" customHeight="1" x14ac:dyDescent="0.25">
      <c r="A199" s="122">
        <v>5535</v>
      </c>
      <c r="B199" s="118" t="s">
        <v>250</v>
      </c>
      <c r="C199" s="108">
        <v>0</v>
      </c>
      <c r="D199" s="110">
        <f t="shared" si="7"/>
        <v>0</v>
      </c>
      <c r="E199" s="1"/>
    </row>
    <row r="200" spans="1:5" ht="13.5" customHeight="1" x14ac:dyDescent="0.25">
      <c r="A200" s="121">
        <v>5590</v>
      </c>
      <c r="B200" s="116" t="s">
        <v>251</v>
      </c>
      <c r="C200" s="109">
        <f>SUM(C201:C209)</f>
        <v>0</v>
      </c>
      <c r="D200" s="111">
        <f t="shared" si="7"/>
        <v>0</v>
      </c>
      <c r="E200" s="1"/>
    </row>
    <row r="201" spans="1:5" ht="13.5" customHeight="1" x14ac:dyDescent="0.25">
      <c r="A201" s="122">
        <v>5591</v>
      </c>
      <c r="B201" s="118" t="s">
        <v>252</v>
      </c>
      <c r="C201" s="108">
        <v>0</v>
      </c>
      <c r="D201" s="110">
        <f t="shared" si="7"/>
        <v>0</v>
      </c>
      <c r="E201" s="1"/>
    </row>
    <row r="202" spans="1:5" ht="13.5" customHeight="1" x14ac:dyDescent="0.25">
      <c r="A202" s="122">
        <v>5592</v>
      </c>
      <c r="B202" s="118" t="s">
        <v>253</v>
      </c>
      <c r="C202" s="108">
        <v>0</v>
      </c>
      <c r="D202" s="110">
        <f t="shared" si="7"/>
        <v>0</v>
      </c>
      <c r="E202" s="1"/>
    </row>
    <row r="203" spans="1:5" ht="13.5" customHeight="1" x14ac:dyDescent="0.25">
      <c r="A203" s="122">
        <v>5593</v>
      </c>
      <c r="B203" s="118" t="s">
        <v>254</v>
      </c>
      <c r="C203" s="108">
        <v>0</v>
      </c>
      <c r="D203" s="110">
        <f t="shared" si="7"/>
        <v>0</v>
      </c>
      <c r="E203" s="1"/>
    </row>
    <row r="204" spans="1:5" ht="13.5" customHeight="1" x14ac:dyDescent="0.25">
      <c r="A204" s="122">
        <v>5594</v>
      </c>
      <c r="B204" s="118" t="s">
        <v>255</v>
      </c>
      <c r="C204" s="108">
        <v>0</v>
      </c>
      <c r="D204" s="110">
        <f t="shared" si="7"/>
        <v>0</v>
      </c>
      <c r="E204" s="1"/>
    </row>
    <row r="205" spans="1:5" ht="13.5" customHeight="1" x14ac:dyDescent="0.25">
      <c r="A205" s="122">
        <v>5595</v>
      </c>
      <c r="B205" s="118" t="s">
        <v>256</v>
      </c>
      <c r="C205" s="108">
        <v>0</v>
      </c>
      <c r="D205" s="110">
        <f t="shared" si="7"/>
        <v>0</v>
      </c>
      <c r="E205" s="1"/>
    </row>
    <row r="206" spans="1:5" ht="13.5" customHeight="1" x14ac:dyDescent="0.25">
      <c r="A206" s="122">
        <v>5596</v>
      </c>
      <c r="B206" s="118" t="s">
        <v>148</v>
      </c>
      <c r="C206" s="108">
        <v>0</v>
      </c>
      <c r="D206" s="110">
        <f t="shared" si="7"/>
        <v>0</v>
      </c>
      <c r="E206" s="1"/>
    </row>
    <row r="207" spans="1:5" ht="13.5" customHeight="1" x14ac:dyDescent="0.25">
      <c r="A207" s="122">
        <v>5597</v>
      </c>
      <c r="B207" s="118" t="s">
        <v>257</v>
      </c>
      <c r="C207" s="108">
        <v>0</v>
      </c>
      <c r="D207" s="110">
        <f t="shared" si="7"/>
        <v>0</v>
      </c>
      <c r="E207" s="1"/>
    </row>
    <row r="208" spans="1:5" ht="13.5" customHeight="1" x14ac:dyDescent="0.25">
      <c r="A208" s="122">
        <v>5598</v>
      </c>
      <c r="B208" s="118" t="s">
        <v>258</v>
      </c>
      <c r="C208" s="108">
        <v>0</v>
      </c>
      <c r="D208" s="110">
        <f t="shared" si="7"/>
        <v>0</v>
      </c>
      <c r="E208" s="1"/>
    </row>
    <row r="209" spans="1:5" ht="13.5" customHeight="1" x14ac:dyDescent="0.25">
      <c r="A209" s="122">
        <v>5599</v>
      </c>
      <c r="B209" s="118" t="s">
        <v>259</v>
      </c>
      <c r="C209" s="108">
        <v>0</v>
      </c>
      <c r="D209" s="110">
        <f t="shared" si="7"/>
        <v>0</v>
      </c>
      <c r="E209" s="1"/>
    </row>
    <row r="210" spans="1:5" ht="13.5" customHeight="1" x14ac:dyDescent="0.25">
      <c r="A210" s="121">
        <v>5600</v>
      </c>
      <c r="B210" s="116" t="s">
        <v>260</v>
      </c>
      <c r="C210" s="109">
        <f>C211</f>
        <v>38534821.509999998</v>
      </c>
      <c r="D210" s="111">
        <f t="shared" si="7"/>
        <v>0.11038069546573957</v>
      </c>
      <c r="E210" s="1"/>
    </row>
    <row r="211" spans="1:5" ht="13.5" customHeight="1" x14ac:dyDescent="0.25">
      <c r="A211" s="121">
        <v>5610</v>
      </c>
      <c r="B211" s="116" t="s">
        <v>261</v>
      </c>
      <c r="C211" s="109">
        <f>C212</f>
        <v>38534821.509999998</v>
      </c>
      <c r="D211" s="111">
        <f t="shared" si="7"/>
        <v>0.11038069546573957</v>
      </c>
      <c r="E211" s="1"/>
    </row>
    <row r="212" spans="1:5" ht="13.5" customHeight="1" x14ac:dyDescent="0.25">
      <c r="A212" s="122">
        <v>5611</v>
      </c>
      <c r="B212" s="118" t="s">
        <v>262</v>
      </c>
      <c r="C212" s="108">
        <v>38534821.509999998</v>
      </c>
      <c r="D212" s="110">
        <f t="shared" si="7"/>
        <v>0.11038069546573957</v>
      </c>
      <c r="E212" s="1"/>
    </row>
    <row r="213" spans="1:5" ht="13.5" customHeight="1" x14ac:dyDescent="0.25">
      <c r="A213" s="16">
        <v>5611</v>
      </c>
      <c r="B213" s="1" t="s">
        <v>262</v>
      </c>
      <c r="C213" s="108"/>
      <c r="D213" s="110">
        <v>6.0004634753692949E-2</v>
      </c>
      <c r="E213" s="1"/>
    </row>
    <row r="214" spans="1:5" ht="9.75" customHeight="1" x14ac:dyDescent="0.25">
      <c r="A214" s="13"/>
      <c r="B214" s="13"/>
      <c r="C214" s="13"/>
      <c r="D214" s="17"/>
      <c r="E214" s="13"/>
    </row>
    <row r="215" spans="1:5" ht="9.75" customHeight="1" x14ac:dyDescent="0.25">
      <c r="A215" s="13" t="s">
        <v>65</v>
      </c>
      <c r="C215" s="13"/>
      <c r="D215" s="17"/>
      <c r="E215" s="13"/>
    </row>
  </sheetData>
  <autoFilter ref="A93:C213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85" workbookViewId="0">
      <selection activeCell="E144" sqref="E144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57" t="str">
        <f>'Notas a los Edos Financieros'!A1</f>
        <v>MUNICIPIO MOROLEON GUANAJUATO</v>
      </c>
      <c r="B1" s="161"/>
      <c r="C1" s="161"/>
      <c r="D1" s="161"/>
      <c r="E1" s="161"/>
      <c r="F1" s="161"/>
      <c r="G1" s="60" t="s">
        <v>0</v>
      </c>
      <c r="H1" s="61">
        <f>'Notas a los Edos Financieros'!D1</f>
        <v>2025</v>
      </c>
    </row>
    <row r="2" spans="1:8" ht="11.25" customHeight="1" x14ac:dyDescent="0.25">
      <c r="A2" s="157" t="s">
        <v>263</v>
      </c>
      <c r="B2" s="161"/>
      <c r="C2" s="161"/>
      <c r="D2" s="161"/>
      <c r="E2" s="161"/>
      <c r="F2" s="161"/>
      <c r="G2" s="60" t="s">
        <v>2</v>
      </c>
      <c r="H2" s="61" t="str">
        <f>'Notas a los Edos Financieros'!D2</f>
        <v>Anual</v>
      </c>
    </row>
    <row r="3" spans="1:8" ht="11.25" customHeight="1" x14ac:dyDescent="0.25">
      <c r="A3" s="157" t="str">
        <f>'Notas a los Edos Financieros'!A3</f>
        <v>Del 01 de Enero al 31 de Diciembre de 2025</v>
      </c>
      <c r="B3" s="161"/>
      <c r="C3" s="161"/>
      <c r="D3" s="161"/>
      <c r="E3" s="161"/>
      <c r="F3" s="161"/>
      <c r="G3" s="60" t="s">
        <v>3</v>
      </c>
      <c r="H3" s="61" t="str">
        <f>'Notas a los Edos Financieros'!D3</f>
        <v>Cuenta Pública</v>
      </c>
    </row>
    <row r="4" spans="1:8" ht="11.25" customHeight="1" x14ac:dyDescent="0.25">
      <c r="A4" s="160" t="s">
        <v>4</v>
      </c>
      <c r="B4" s="161"/>
      <c r="C4" s="161"/>
      <c r="D4" s="161"/>
      <c r="E4" s="161"/>
      <c r="F4" s="161"/>
      <c r="G4" s="60"/>
      <c r="H4" s="61"/>
    </row>
    <row r="5" spans="1:8" ht="9.75" customHeight="1" x14ac:dyDescent="0.25">
      <c r="A5" s="62" t="s">
        <v>67</v>
      </c>
      <c r="B5" s="63"/>
      <c r="C5" s="63"/>
      <c r="D5" s="63"/>
      <c r="E5" s="63"/>
      <c r="F5" s="63"/>
      <c r="G5" s="63"/>
      <c r="H5" s="63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63" t="s">
        <v>264</v>
      </c>
      <c r="B7" s="63"/>
      <c r="C7" s="63"/>
      <c r="D7" s="63"/>
      <c r="E7" s="63"/>
      <c r="F7" s="63"/>
      <c r="G7" s="63"/>
      <c r="H7" s="63"/>
    </row>
    <row r="8" spans="1:8" ht="9.75" customHeight="1" x14ac:dyDescent="0.25">
      <c r="A8" s="64" t="s">
        <v>69</v>
      </c>
      <c r="B8" s="64" t="s">
        <v>70</v>
      </c>
      <c r="C8" s="64" t="s">
        <v>71</v>
      </c>
      <c r="D8" s="64" t="s">
        <v>265</v>
      </c>
      <c r="E8" s="64"/>
      <c r="F8" s="64"/>
      <c r="G8" s="64"/>
      <c r="H8" s="64"/>
    </row>
    <row r="9" spans="1:8" ht="11.25" customHeight="1" x14ac:dyDescent="0.25">
      <c r="A9" s="14">
        <v>1114</v>
      </c>
      <c r="B9" s="13" t="s">
        <v>266</v>
      </c>
      <c r="C9" s="107">
        <v>2480956.73</v>
      </c>
      <c r="D9" s="13"/>
      <c r="E9" s="13"/>
      <c r="F9" s="13"/>
      <c r="G9" s="13"/>
      <c r="H9" s="13"/>
    </row>
    <row r="10" spans="1:8" ht="11.2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1.2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63" t="s">
        <v>269</v>
      </c>
      <c r="B13" s="63"/>
      <c r="C13" s="63"/>
      <c r="D13" s="63"/>
      <c r="E13" s="63"/>
      <c r="F13" s="63"/>
      <c r="G13" s="63"/>
      <c r="H13" s="63"/>
    </row>
    <row r="14" spans="1:8" ht="9.75" customHeight="1" x14ac:dyDescent="0.25">
      <c r="A14" s="64" t="s">
        <v>69</v>
      </c>
      <c r="B14" s="64" t="s">
        <v>70</v>
      </c>
      <c r="C14" s="64" t="s">
        <v>71</v>
      </c>
      <c r="D14" s="64">
        <f>H1-1</f>
        <v>2024</v>
      </c>
      <c r="E14" s="64">
        <f t="shared" ref="E14:G14" si="0">D14-1</f>
        <v>2023</v>
      </c>
      <c r="F14" s="64">
        <f t="shared" si="0"/>
        <v>2022</v>
      </c>
      <c r="G14" s="64">
        <f t="shared" si="0"/>
        <v>2021</v>
      </c>
      <c r="H14" s="64" t="s">
        <v>270</v>
      </c>
    </row>
    <row r="15" spans="1:8" ht="11.25" customHeight="1" x14ac:dyDescent="0.25">
      <c r="A15" s="14">
        <v>1122</v>
      </c>
      <c r="B15" s="13" t="s">
        <v>271</v>
      </c>
      <c r="C15" s="107">
        <v>3102115.85</v>
      </c>
      <c r="D15" s="107">
        <v>2739447.26</v>
      </c>
      <c r="E15" s="107">
        <v>2535650.5099999998</v>
      </c>
      <c r="F15" s="15">
        <v>0</v>
      </c>
      <c r="G15" s="15">
        <v>0</v>
      </c>
      <c r="H15" s="13"/>
    </row>
    <row r="16" spans="1:8" ht="11.25" customHeight="1" x14ac:dyDescent="0.25">
      <c r="A16" s="14">
        <v>1124</v>
      </c>
      <c r="B16" s="13" t="s">
        <v>272</v>
      </c>
      <c r="C16" s="107">
        <v>104601.85</v>
      </c>
      <c r="D16" s="107">
        <v>104601.85</v>
      </c>
      <c r="E16" s="107">
        <v>104601.85</v>
      </c>
      <c r="F16" s="15">
        <v>0</v>
      </c>
      <c r="G16" s="15">
        <v>0</v>
      </c>
      <c r="H16" s="13"/>
    </row>
    <row r="18" spans="1:8" ht="9.75" customHeight="1" x14ac:dyDescent="0.25">
      <c r="A18" s="63" t="s">
        <v>273</v>
      </c>
      <c r="B18" s="63"/>
      <c r="C18" s="63"/>
      <c r="D18" s="63"/>
      <c r="E18" s="63"/>
      <c r="F18" s="63"/>
      <c r="G18" s="63"/>
      <c r="H18" s="63"/>
    </row>
    <row r="19" spans="1:8" ht="9.75" customHeight="1" x14ac:dyDescent="0.25">
      <c r="A19" s="64" t="s">
        <v>69</v>
      </c>
      <c r="B19" s="64" t="s">
        <v>70</v>
      </c>
      <c r="C19" s="64" t="s">
        <v>71</v>
      </c>
      <c r="D19" s="64" t="s">
        <v>274</v>
      </c>
      <c r="E19" s="64" t="s">
        <v>275</v>
      </c>
      <c r="F19" s="64" t="s">
        <v>276</v>
      </c>
      <c r="G19" s="64" t="s">
        <v>277</v>
      </c>
      <c r="H19" s="64" t="s">
        <v>278</v>
      </c>
    </row>
    <row r="20" spans="1:8" ht="11.25" customHeight="1" x14ac:dyDescent="0.25">
      <c r="A20" s="14">
        <v>1123</v>
      </c>
      <c r="B20" s="13" t="s">
        <v>279</v>
      </c>
      <c r="C20" s="107">
        <v>20309.96</v>
      </c>
      <c r="D20" s="107">
        <v>20309.96</v>
      </c>
      <c r="E20" s="90">
        <v>0</v>
      </c>
      <c r="F20" s="90">
        <v>0</v>
      </c>
      <c r="G20" s="90">
        <v>0</v>
      </c>
      <c r="H20" s="13"/>
    </row>
    <row r="21" spans="1:8" ht="11.25" customHeight="1" x14ac:dyDescent="0.25">
      <c r="A21" s="14">
        <v>1125</v>
      </c>
      <c r="B21" s="13" t="s">
        <v>280</v>
      </c>
      <c r="C21" s="107">
        <v>10000</v>
      </c>
      <c r="D21" s="107">
        <v>10000</v>
      </c>
      <c r="E21" s="90">
        <v>0</v>
      </c>
      <c r="F21" s="90">
        <v>0</v>
      </c>
      <c r="G21" s="90">
        <v>0</v>
      </c>
      <c r="H21" s="13"/>
    </row>
    <row r="22" spans="1:8" ht="11.25" customHeight="1" x14ac:dyDescent="0.25">
      <c r="A22" s="16">
        <v>1126</v>
      </c>
      <c r="B22" s="1" t="s">
        <v>281</v>
      </c>
      <c r="C22" s="107">
        <v>0</v>
      </c>
      <c r="D22" s="107">
        <v>0</v>
      </c>
      <c r="E22" s="90">
        <v>0</v>
      </c>
      <c r="F22" s="90">
        <v>0</v>
      </c>
      <c r="G22" s="90">
        <v>0</v>
      </c>
      <c r="H22" s="13"/>
    </row>
    <row r="23" spans="1:8" ht="11.25" customHeight="1" x14ac:dyDescent="0.25">
      <c r="A23" s="16">
        <v>1129</v>
      </c>
      <c r="B23" s="1" t="s">
        <v>282</v>
      </c>
      <c r="C23" s="107">
        <v>22887432.84</v>
      </c>
      <c r="D23" s="107">
        <v>22887432.84</v>
      </c>
      <c r="E23" s="90">
        <v>0</v>
      </c>
      <c r="F23" s="90">
        <v>0</v>
      </c>
      <c r="G23" s="90">
        <v>0</v>
      </c>
      <c r="H23" s="13"/>
    </row>
    <row r="24" spans="1:8" ht="11.25" customHeight="1" x14ac:dyDescent="0.25">
      <c r="A24" s="14">
        <v>1131</v>
      </c>
      <c r="B24" s="13" t="s">
        <v>283</v>
      </c>
      <c r="C24" s="107">
        <v>0</v>
      </c>
      <c r="D24" s="107">
        <v>0</v>
      </c>
      <c r="E24" s="90">
        <v>0</v>
      </c>
      <c r="F24" s="90">
        <v>0</v>
      </c>
      <c r="G24" s="90">
        <v>0</v>
      </c>
      <c r="H24" s="13"/>
    </row>
    <row r="25" spans="1:8" ht="11.25" customHeight="1" x14ac:dyDescent="0.25">
      <c r="A25" s="14">
        <v>1132</v>
      </c>
      <c r="B25" s="13" t="s">
        <v>284</v>
      </c>
      <c r="C25" s="107">
        <v>0</v>
      </c>
      <c r="D25" s="107">
        <v>0</v>
      </c>
      <c r="E25" s="90">
        <v>0</v>
      </c>
      <c r="F25" s="90">
        <v>0</v>
      </c>
      <c r="G25" s="90">
        <v>0</v>
      </c>
      <c r="H25" s="13"/>
    </row>
    <row r="26" spans="1:8" ht="11.25" customHeight="1" x14ac:dyDescent="0.25">
      <c r="A26" s="14">
        <v>1133</v>
      </c>
      <c r="B26" s="13" t="s">
        <v>285</v>
      </c>
      <c r="C26" s="107">
        <v>0</v>
      </c>
      <c r="D26" s="107">
        <v>0</v>
      </c>
      <c r="E26" s="90">
        <v>0</v>
      </c>
      <c r="F26" s="90">
        <v>0</v>
      </c>
      <c r="G26" s="90">
        <v>0</v>
      </c>
      <c r="H26" s="13"/>
    </row>
    <row r="27" spans="1:8" ht="11.25" customHeight="1" x14ac:dyDescent="0.25">
      <c r="A27" s="14">
        <v>1134</v>
      </c>
      <c r="B27" s="13" t="s">
        <v>286</v>
      </c>
      <c r="C27" s="107">
        <v>2572349.0699999998</v>
      </c>
      <c r="D27" s="107">
        <v>2572349.0699999998</v>
      </c>
      <c r="E27" s="90">
        <v>0</v>
      </c>
      <c r="F27" s="90">
        <v>0</v>
      </c>
      <c r="G27" s="90">
        <v>0</v>
      </c>
      <c r="H27" s="13"/>
    </row>
    <row r="28" spans="1:8" ht="11.25" customHeight="1" x14ac:dyDescent="0.25">
      <c r="A28" s="14">
        <v>1139</v>
      </c>
      <c r="B28" s="13" t="s">
        <v>287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63" t="s">
        <v>288</v>
      </c>
      <c r="B30" s="63"/>
      <c r="C30" s="63"/>
      <c r="D30" s="63"/>
      <c r="E30" s="63"/>
      <c r="F30" s="63"/>
      <c r="G30" s="63"/>
      <c r="H30" s="63"/>
    </row>
    <row r="31" spans="1:8" ht="9.75" customHeight="1" x14ac:dyDescent="0.25">
      <c r="A31" s="64" t="s">
        <v>69</v>
      </c>
      <c r="B31" s="64" t="s">
        <v>70</v>
      </c>
      <c r="C31" s="64" t="s">
        <v>71</v>
      </c>
      <c r="D31" s="64" t="s">
        <v>289</v>
      </c>
      <c r="E31" s="64" t="s">
        <v>290</v>
      </c>
      <c r="F31" s="64" t="s">
        <v>291</v>
      </c>
      <c r="G31" s="64"/>
      <c r="H31" s="64"/>
    </row>
    <row r="32" spans="1:8" ht="12" customHeight="1" x14ac:dyDescent="0.25">
      <c r="A32" s="14">
        <v>1140</v>
      </c>
      <c r="B32" s="13" t="s">
        <v>292</v>
      </c>
      <c r="C32" s="15">
        <v>0</v>
      </c>
      <c r="D32" s="13"/>
      <c r="E32" s="13" t="s">
        <v>589</v>
      </c>
      <c r="F32" s="13"/>
      <c r="G32" s="13"/>
      <c r="H32" s="13"/>
    </row>
    <row r="33" spans="1:6" ht="12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12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2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2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2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63" t="s">
        <v>298</v>
      </c>
      <c r="B39" s="63"/>
      <c r="C39" s="63"/>
      <c r="D39" s="63"/>
      <c r="E39" s="63"/>
      <c r="F39" s="63"/>
    </row>
    <row r="40" spans="1:6" ht="9.75" customHeight="1" x14ac:dyDescent="0.25">
      <c r="A40" s="64" t="s">
        <v>69</v>
      </c>
      <c r="B40" s="64" t="s">
        <v>70</v>
      </c>
      <c r="C40" s="64" t="s">
        <v>71</v>
      </c>
      <c r="D40" s="64" t="s">
        <v>290</v>
      </c>
      <c r="E40" s="64" t="s">
        <v>299</v>
      </c>
      <c r="F40" s="64" t="s">
        <v>291</v>
      </c>
    </row>
    <row r="41" spans="1:6" ht="11.25" customHeight="1" x14ac:dyDescent="0.25">
      <c r="A41" s="14">
        <v>1150</v>
      </c>
      <c r="B41" s="13" t="s">
        <v>300</v>
      </c>
      <c r="C41" s="15">
        <v>0</v>
      </c>
      <c r="D41" s="13"/>
      <c r="E41" s="13" t="s">
        <v>589</v>
      </c>
      <c r="F41" s="13"/>
    </row>
    <row r="42" spans="1:6" ht="11.2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63" t="s">
        <v>302</v>
      </c>
      <c r="B44" s="63"/>
      <c r="C44" s="63"/>
      <c r="D44" s="63"/>
      <c r="E44" s="63"/>
      <c r="F44" s="63"/>
    </row>
    <row r="45" spans="1:6" ht="9.75" customHeight="1" x14ac:dyDescent="0.25">
      <c r="A45" s="64" t="s">
        <v>69</v>
      </c>
      <c r="B45" s="64" t="s">
        <v>70</v>
      </c>
      <c r="C45" s="64" t="s">
        <v>71</v>
      </c>
      <c r="D45" s="64" t="s">
        <v>265</v>
      </c>
      <c r="E45" s="64" t="s">
        <v>278</v>
      </c>
      <c r="F45" s="64"/>
    </row>
    <row r="46" spans="1:6" ht="13.5" customHeight="1" x14ac:dyDescent="0.25">
      <c r="A46" s="14">
        <v>1213</v>
      </c>
      <c r="B46" s="13" t="s">
        <v>303</v>
      </c>
      <c r="C46" s="15">
        <v>0</v>
      </c>
      <c r="D46" s="13"/>
      <c r="E46" s="13" t="s">
        <v>589</v>
      </c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63" t="s">
        <v>304</v>
      </c>
      <c r="B48" s="63"/>
      <c r="C48" s="63"/>
      <c r="D48" s="63"/>
      <c r="E48" s="63"/>
      <c r="F48" s="63"/>
    </row>
    <row r="49" spans="1:10" ht="9.75" customHeight="1" x14ac:dyDescent="0.25">
      <c r="A49" s="64" t="s">
        <v>69</v>
      </c>
      <c r="B49" s="64" t="s">
        <v>70</v>
      </c>
      <c r="C49" s="64" t="s">
        <v>71</v>
      </c>
      <c r="D49" s="64"/>
      <c r="E49" s="64"/>
      <c r="F49" s="64"/>
      <c r="G49" s="64"/>
      <c r="H49" s="64"/>
      <c r="I49" s="13"/>
      <c r="J49" s="13"/>
    </row>
    <row r="50" spans="1:10" ht="11.25" customHeight="1" x14ac:dyDescent="0.25">
      <c r="A50" s="14">
        <v>1211</v>
      </c>
      <c r="B50" s="13" t="s">
        <v>305</v>
      </c>
      <c r="C50" s="15">
        <v>0</v>
      </c>
      <c r="D50" s="13"/>
      <c r="E50" s="13" t="s">
        <v>589</v>
      </c>
      <c r="F50" s="13"/>
      <c r="G50" s="13"/>
      <c r="H50" s="13"/>
      <c r="I50" s="13"/>
      <c r="J50" s="13"/>
    </row>
    <row r="51" spans="1:10" ht="11.2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1.2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63" t="s">
        <v>308</v>
      </c>
      <c r="B54" s="63"/>
      <c r="C54" s="63"/>
      <c r="D54" s="63"/>
      <c r="E54" s="63"/>
      <c r="F54" s="63"/>
      <c r="G54" s="63"/>
      <c r="H54" s="63"/>
      <c r="I54" s="63"/>
      <c r="J54" s="63"/>
    </row>
    <row r="55" spans="1:10" ht="9.75" customHeight="1" x14ac:dyDescent="0.25">
      <c r="A55" s="64" t="s">
        <v>69</v>
      </c>
      <c r="B55" s="64" t="s">
        <v>70</v>
      </c>
      <c r="C55" s="64" t="s">
        <v>71</v>
      </c>
      <c r="D55" s="64" t="s">
        <v>309</v>
      </c>
      <c r="E55" s="64" t="s">
        <v>310</v>
      </c>
      <c r="F55" s="64" t="s">
        <v>311</v>
      </c>
      <c r="G55" s="64" t="s">
        <v>312</v>
      </c>
      <c r="H55" s="64" t="s">
        <v>313</v>
      </c>
      <c r="I55" s="64" t="s">
        <v>314</v>
      </c>
      <c r="J55" s="64" t="s">
        <v>315</v>
      </c>
    </row>
    <row r="56" spans="1:10" ht="12" customHeight="1" x14ac:dyDescent="0.25">
      <c r="A56" s="14">
        <v>1230</v>
      </c>
      <c r="B56" s="13" t="s">
        <v>316</v>
      </c>
      <c r="C56" s="107">
        <v>152284987.89000002</v>
      </c>
      <c r="D56" s="15">
        <v>1307285.21</v>
      </c>
      <c r="E56" s="107">
        <v>7793719.2299999995</v>
      </c>
      <c r="F56" s="13"/>
      <c r="G56" s="13"/>
      <c r="H56" s="13"/>
      <c r="I56" s="13"/>
      <c r="J56" s="13"/>
    </row>
    <row r="57" spans="1:10" ht="12" customHeight="1" x14ac:dyDescent="0.25">
      <c r="A57" s="14">
        <v>1231</v>
      </c>
      <c r="B57" s="13" t="s">
        <v>317</v>
      </c>
      <c r="C57" s="107">
        <v>1463865.4</v>
      </c>
      <c r="D57" s="65"/>
      <c r="E57" s="91"/>
      <c r="F57" s="13"/>
      <c r="G57" s="13"/>
      <c r="H57" s="13"/>
      <c r="I57" s="13"/>
      <c r="J57" s="13"/>
    </row>
    <row r="58" spans="1:10" ht="12" customHeight="1" x14ac:dyDescent="0.25">
      <c r="A58" s="14">
        <v>1232</v>
      </c>
      <c r="B58" s="13" t="s">
        <v>318</v>
      </c>
      <c r="C58" s="107">
        <v>0</v>
      </c>
      <c r="D58" s="15">
        <v>0</v>
      </c>
      <c r="E58" s="107">
        <v>0</v>
      </c>
      <c r="F58" s="13"/>
      <c r="G58" s="13"/>
      <c r="H58" s="13"/>
      <c r="I58" s="13"/>
      <c r="J58" s="13"/>
    </row>
    <row r="59" spans="1:10" ht="12" customHeight="1" x14ac:dyDescent="0.25">
      <c r="A59" s="14">
        <v>1233</v>
      </c>
      <c r="B59" s="13" t="s">
        <v>319</v>
      </c>
      <c r="C59" s="107">
        <v>27782186.809999999</v>
      </c>
      <c r="D59" s="15">
        <v>1198083.07</v>
      </c>
      <c r="E59" s="107">
        <v>7537216.5499999998</v>
      </c>
      <c r="F59" s="13"/>
      <c r="G59" s="13"/>
      <c r="H59" s="13"/>
      <c r="I59" s="13"/>
      <c r="J59" s="13"/>
    </row>
    <row r="60" spans="1:10" ht="12" customHeight="1" x14ac:dyDescent="0.25">
      <c r="A60" s="14">
        <v>1234</v>
      </c>
      <c r="B60" s="13" t="s">
        <v>320</v>
      </c>
      <c r="C60" s="107">
        <v>0</v>
      </c>
      <c r="D60" s="15">
        <v>0</v>
      </c>
      <c r="E60" s="107">
        <v>0</v>
      </c>
      <c r="F60" s="13"/>
      <c r="G60" s="13"/>
      <c r="H60" s="13"/>
      <c r="I60" s="13"/>
      <c r="J60" s="13"/>
    </row>
    <row r="61" spans="1:10" ht="12" customHeight="1" x14ac:dyDescent="0.25">
      <c r="A61" s="14">
        <v>1235</v>
      </c>
      <c r="B61" s="13" t="s">
        <v>321</v>
      </c>
      <c r="C61" s="107">
        <v>43258259.590000004</v>
      </c>
      <c r="D61" s="15">
        <v>0</v>
      </c>
      <c r="E61" s="107">
        <v>0</v>
      </c>
      <c r="F61" s="13"/>
      <c r="G61" s="13"/>
      <c r="H61" s="13"/>
      <c r="I61" s="13"/>
      <c r="J61" s="13"/>
    </row>
    <row r="62" spans="1:10" ht="12" customHeight="1" x14ac:dyDescent="0.25">
      <c r="A62" s="14">
        <v>1236</v>
      </c>
      <c r="B62" s="13" t="s">
        <v>322</v>
      </c>
      <c r="C62" s="107">
        <v>46044692.880000003</v>
      </c>
      <c r="D62" s="15">
        <v>0</v>
      </c>
      <c r="E62" s="107">
        <v>0</v>
      </c>
      <c r="F62" s="13"/>
      <c r="G62" s="13"/>
      <c r="H62" s="13"/>
      <c r="I62" s="13"/>
      <c r="J62" s="13"/>
    </row>
    <row r="63" spans="1:10" ht="12" customHeight="1" x14ac:dyDescent="0.25">
      <c r="A63" s="14">
        <v>1239</v>
      </c>
      <c r="B63" s="13" t="s">
        <v>323</v>
      </c>
      <c r="C63" s="107">
        <v>33735983.210000001</v>
      </c>
      <c r="D63" s="15">
        <v>109202.14</v>
      </c>
      <c r="E63" s="107">
        <v>256502.68</v>
      </c>
      <c r="F63" s="13"/>
      <c r="G63" s="13"/>
      <c r="H63" s="13"/>
      <c r="I63" s="13"/>
      <c r="J63" s="13"/>
    </row>
    <row r="64" spans="1:10" ht="12" customHeight="1" x14ac:dyDescent="0.25">
      <c r="A64" s="14">
        <v>1240</v>
      </c>
      <c r="B64" s="13" t="s">
        <v>324</v>
      </c>
      <c r="C64" s="107">
        <v>93740610.189999998</v>
      </c>
      <c r="D64" s="15">
        <v>6558271.0999999996</v>
      </c>
      <c r="E64" s="107">
        <v>57209657.160000004</v>
      </c>
      <c r="F64" s="13"/>
      <c r="G64" s="13"/>
      <c r="H64" s="13"/>
      <c r="I64" s="13"/>
      <c r="J64" s="13"/>
    </row>
    <row r="65" spans="1:10" ht="12" customHeight="1" x14ac:dyDescent="0.25">
      <c r="A65" s="14">
        <v>1241</v>
      </c>
      <c r="B65" s="13" t="s">
        <v>325</v>
      </c>
      <c r="C65" s="107">
        <v>20531501.82</v>
      </c>
      <c r="D65" s="15">
        <v>978008.46</v>
      </c>
      <c r="E65" s="107">
        <v>7082072.2699999996</v>
      </c>
      <c r="F65" s="13"/>
      <c r="G65" s="13"/>
      <c r="H65" s="13"/>
      <c r="I65" s="13"/>
      <c r="J65" s="13"/>
    </row>
    <row r="66" spans="1:10" ht="12" customHeight="1" x14ac:dyDescent="0.25">
      <c r="A66" s="14">
        <v>1242</v>
      </c>
      <c r="B66" s="13" t="s">
        <v>326</v>
      </c>
      <c r="C66" s="107">
        <v>2526349.0299999998</v>
      </c>
      <c r="D66" s="15">
        <v>220583.63</v>
      </c>
      <c r="E66" s="107">
        <v>1515846.86</v>
      </c>
      <c r="F66" s="13"/>
      <c r="G66" s="13"/>
      <c r="H66" s="13"/>
      <c r="I66" s="13"/>
      <c r="J66" s="13"/>
    </row>
    <row r="67" spans="1:10" ht="12" customHeight="1" x14ac:dyDescent="0.25">
      <c r="A67" s="14">
        <v>1243</v>
      </c>
      <c r="B67" s="13" t="s">
        <v>327</v>
      </c>
      <c r="C67" s="107">
        <v>76188.14</v>
      </c>
      <c r="D67" s="15">
        <v>2821.47</v>
      </c>
      <c r="E67" s="107">
        <v>73836.92</v>
      </c>
      <c r="F67" s="13"/>
      <c r="G67" s="13"/>
      <c r="H67" s="13"/>
      <c r="I67" s="13"/>
      <c r="J67" s="13"/>
    </row>
    <row r="68" spans="1:10" ht="12" customHeight="1" x14ac:dyDescent="0.25">
      <c r="A68" s="14">
        <v>1244</v>
      </c>
      <c r="B68" s="13" t="s">
        <v>328</v>
      </c>
      <c r="C68" s="107">
        <v>32458924.170000002</v>
      </c>
      <c r="D68" s="15">
        <v>3159711.13</v>
      </c>
      <c r="E68" s="107">
        <v>24339197.600000001</v>
      </c>
      <c r="F68" s="13"/>
      <c r="G68" s="13"/>
      <c r="H68" s="13"/>
      <c r="I68" s="13"/>
      <c r="J68" s="13"/>
    </row>
    <row r="69" spans="1:10" ht="12" customHeight="1" x14ac:dyDescent="0.25">
      <c r="A69" s="14">
        <v>1245</v>
      </c>
      <c r="B69" s="13" t="s">
        <v>329</v>
      </c>
      <c r="C69" s="107">
        <v>10754599.16</v>
      </c>
      <c r="D69" s="15">
        <v>1045143.36</v>
      </c>
      <c r="E69" s="107">
        <v>4045059.63</v>
      </c>
      <c r="F69" s="13"/>
      <c r="G69" s="13"/>
      <c r="H69" s="13"/>
      <c r="I69" s="13"/>
      <c r="J69" s="13"/>
    </row>
    <row r="70" spans="1:10" ht="12" customHeight="1" x14ac:dyDescent="0.25">
      <c r="A70" s="14">
        <v>1246</v>
      </c>
      <c r="B70" s="13" t="s">
        <v>330</v>
      </c>
      <c r="C70" s="107">
        <v>26356967.18</v>
      </c>
      <c r="D70" s="15">
        <v>1095306.42</v>
      </c>
      <c r="E70" s="107">
        <v>19964661.420000002</v>
      </c>
      <c r="F70" s="13"/>
      <c r="G70" s="13"/>
      <c r="H70" s="13"/>
      <c r="I70" s="13"/>
      <c r="J70" s="13"/>
    </row>
    <row r="71" spans="1:10" ht="12" customHeight="1" x14ac:dyDescent="0.25">
      <c r="A71" s="14">
        <v>1247</v>
      </c>
      <c r="B71" s="13" t="s">
        <v>331</v>
      </c>
      <c r="C71" s="107">
        <v>266000.02</v>
      </c>
      <c r="D71" s="15">
        <v>0</v>
      </c>
      <c r="E71" s="107">
        <v>0</v>
      </c>
      <c r="F71" s="13"/>
      <c r="G71" s="13"/>
      <c r="H71" s="13"/>
      <c r="I71" s="13"/>
      <c r="J71" s="13"/>
    </row>
    <row r="72" spans="1:10" ht="12" customHeight="1" x14ac:dyDescent="0.25">
      <c r="A72" s="14">
        <v>1248</v>
      </c>
      <c r="B72" s="13" t="s">
        <v>332</v>
      </c>
      <c r="C72" s="107">
        <v>770080.67</v>
      </c>
      <c r="D72" s="15">
        <v>56696.63</v>
      </c>
      <c r="E72" s="107">
        <v>188982.46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63" t="s">
        <v>333</v>
      </c>
      <c r="B74" s="63"/>
      <c r="C74" s="63"/>
      <c r="D74" s="63"/>
      <c r="E74" s="63"/>
      <c r="F74" s="63"/>
      <c r="G74" s="63"/>
      <c r="H74" s="13"/>
      <c r="I74" s="13"/>
      <c r="J74" s="13"/>
    </row>
    <row r="75" spans="1:10" ht="9.75" customHeight="1" x14ac:dyDescent="0.25">
      <c r="A75" s="64" t="s">
        <v>69</v>
      </c>
      <c r="B75" s="64" t="s">
        <v>70</v>
      </c>
      <c r="C75" s="64" t="s">
        <v>71</v>
      </c>
      <c r="D75" s="64" t="s">
        <v>334</v>
      </c>
      <c r="E75" s="64" t="s">
        <v>335</v>
      </c>
      <c r="F75" s="64" t="s">
        <v>336</v>
      </c>
      <c r="G75" s="64" t="s">
        <v>337</v>
      </c>
      <c r="H75" s="13"/>
      <c r="I75" s="13"/>
      <c r="J75" s="13"/>
    </row>
    <row r="76" spans="1:10" ht="11.25" customHeight="1" x14ac:dyDescent="0.25">
      <c r="A76" s="14">
        <v>1250</v>
      </c>
      <c r="B76" s="13" t="s">
        <v>338</v>
      </c>
      <c r="C76" s="107">
        <v>1459114.1199999999</v>
      </c>
      <c r="D76" s="15">
        <v>45928.07</v>
      </c>
      <c r="E76" s="107">
        <v>802756.97</v>
      </c>
      <c r="F76" s="13"/>
      <c r="G76" s="13"/>
      <c r="H76" s="13"/>
      <c r="I76" s="13"/>
      <c r="J76" s="13"/>
    </row>
    <row r="77" spans="1:10" ht="11.25" customHeight="1" x14ac:dyDescent="0.25">
      <c r="A77" s="14">
        <v>1251</v>
      </c>
      <c r="B77" s="13" t="s">
        <v>339</v>
      </c>
      <c r="C77" s="107">
        <v>877581.95</v>
      </c>
      <c r="D77" s="15">
        <v>32795.06</v>
      </c>
      <c r="E77" s="107">
        <v>417612.72</v>
      </c>
      <c r="F77" s="13"/>
      <c r="G77" s="13"/>
      <c r="H77" s="13"/>
      <c r="I77" s="13"/>
      <c r="J77" s="13"/>
    </row>
    <row r="78" spans="1:10" ht="11.25" customHeight="1" x14ac:dyDescent="0.25">
      <c r="A78" s="14">
        <v>1252</v>
      </c>
      <c r="B78" s="13" t="s">
        <v>340</v>
      </c>
      <c r="C78" s="107">
        <v>0</v>
      </c>
      <c r="D78" s="15">
        <v>0</v>
      </c>
      <c r="E78" s="107">
        <v>0</v>
      </c>
      <c r="F78" s="13"/>
      <c r="G78" s="13"/>
      <c r="H78" s="13"/>
      <c r="I78" s="13"/>
      <c r="J78" s="13"/>
    </row>
    <row r="79" spans="1:10" ht="11.25" customHeight="1" x14ac:dyDescent="0.25">
      <c r="A79" s="14">
        <v>1253</v>
      </c>
      <c r="B79" s="13" t="s">
        <v>341</v>
      </c>
      <c r="C79" s="107">
        <v>0</v>
      </c>
      <c r="D79" s="15">
        <v>0</v>
      </c>
      <c r="E79" s="107">
        <v>0</v>
      </c>
      <c r="F79" s="13"/>
      <c r="G79" s="13"/>
      <c r="H79" s="13"/>
      <c r="I79" s="13"/>
      <c r="J79" s="13"/>
    </row>
    <row r="80" spans="1:10" ht="11.25" customHeight="1" x14ac:dyDescent="0.25">
      <c r="A80" s="14">
        <v>1254</v>
      </c>
      <c r="B80" s="13" t="s">
        <v>342</v>
      </c>
      <c r="C80" s="107">
        <v>572155.14</v>
      </c>
      <c r="D80" s="15">
        <v>13133.01</v>
      </c>
      <c r="E80" s="107">
        <v>385144.25</v>
      </c>
      <c r="F80" s="13"/>
      <c r="G80" s="13"/>
      <c r="H80" s="13"/>
      <c r="I80" s="13"/>
      <c r="J80" s="13"/>
    </row>
    <row r="81" spans="1:7" ht="11.25" customHeight="1" x14ac:dyDescent="0.25">
      <c r="A81" s="14">
        <v>1259</v>
      </c>
      <c r="B81" s="13" t="s">
        <v>343</v>
      </c>
      <c r="C81" s="107">
        <v>9377.0300000000007</v>
      </c>
      <c r="D81" s="15">
        <v>0</v>
      </c>
      <c r="E81" s="90">
        <v>0</v>
      </c>
      <c r="F81" s="13"/>
      <c r="G81" s="13"/>
    </row>
    <row r="82" spans="1:7" ht="11.25" customHeight="1" x14ac:dyDescent="0.25">
      <c r="A82" s="14">
        <v>1270</v>
      </c>
      <c r="B82" s="13" t="s">
        <v>344</v>
      </c>
      <c r="C82" s="107">
        <v>14311399.09</v>
      </c>
      <c r="D82" s="65"/>
      <c r="E82" s="65"/>
      <c r="F82" s="13"/>
      <c r="G82" s="13"/>
    </row>
    <row r="83" spans="1:7" ht="11.25" customHeight="1" x14ac:dyDescent="0.25">
      <c r="A83" s="14">
        <v>1271</v>
      </c>
      <c r="B83" s="13" t="s">
        <v>345</v>
      </c>
      <c r="C83" s="107">
        <v>14311399.09</v>
      </c>
      <c r="D83" s="65"/>
      <c r="E83" s="65"/>
      <c r="F83" s="13"/>
      <c r="G83" s="13"/>
    </row>
    <row r="84" spans="1:7" ht="11.25" customHeight="1" x14ac:dyDescent="0.25">
      <c r="A84" s="14">
        <v>1272</v>
      </c>
      <c r="B84" s="13" t="s">
        <v>346</v>
      </c>
      <c r="C84" s="15">
        <v>0</v>
      </c>
      <c r="D84" s="65"/>
      <c r="E84" s="65"/>
      <c r="F84" s="13"/>
      <c r="G84" s="13"/>
    </row>
    <row r="85" spans="1:7" ht="11.25" customHeight="1" x14ac:dyDescent="0.25">
      <c r="A85" s="14">
        <v>1273</v>
      </c>
      <c r="B85" s="13" t="s">
        <v>347</v>
      </c>
      <c r="C85" s="15">
        <v>0</v>
      </c>
      <c r="D85" s="65"/>
      <c r="E85" s="65"/>
      <c r="F85" s="13"/>
      <c r="G85" s="13"/>
    </row>
    <row r="86" spans="1:7" ht="11.25" customHeight="1" x14ac:dyDescent="0.25">
      <c r="A86" s="14">
        <v>1274</v>
      </c>
      <c r="B86" s="13" t="s">
        <v>348</v>
      </c>
      <c r="C86" s="15">
        <v>0</v>
      </c>
      <c r="D86" s="65"/>
      <c r="E86" s="65"/>
      <c r="F86" s="13"/>
      <c r="G86" s="13"/>
    </row>
    <row r="87" spans="1:7" ht="11.25" customHeight="1" x14ac:dyDescent="0.25">
      <c r="A87" s="14">
        <v>1275</v>
      </c>
      <c r="B87" s="13" t="s">
        <v>349</v>
      </c>
      <c r="C87" s="15">
        <v>0</v>
      </c>
      <c r="D87" s="65"/>
      <c r="E87" s="65"/>
      <c r="F87" s="13"/>
      <c r="G87" s="13"/>
    </row>
    <row r="88" spans="1:7" ht="11.25" customHeight="1" x14ac:dyDescent="0.25">
      <c r="A88" s="14">
        <v>1279</v>
      </c>
      <c r="B88" s="13" t="s">
        <v>350</v>
      </c>
      <c r="C88" s="15">
        <v>0</v>
      </c>
      <c r="D88" s="65"/>
      <c r="E88" s="65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63" t="s">
        <v>351</v>
      </c>
      <c r="B90" s="63"/>
      <c r="C90" s="63"/>
      <c r="D90" s="63"/>
      <c r="E90" s="63"/>
      <c r="F90" s="63"/>
      <c r="G90" s="63"/>
    </row>
    <row r="91" spans="1:7" ht="9.75" customHeight="1" x14ac:dyDescent="0.25">
      <c r="A91" s="64" t="s">
        <v>69</v>
      </c>
      <c r="B91" s="64" t="s">
        <v>70</v>
      </c>
      <c r="C91" s="64" t="s">
        <v>71</v>
      </c>
      <c r="D91" s="64" t="s">
        <v>313</v>
      </c>
      <c r="E91" s="64"/>
      <c r="F91" s="64"/>
      <c r="G91" s="64"/>
    </row>
    <row r="92" spans="1:7" ht="12" customHeight="1" x14ac:dyDescent="0.25">
      <c r="A92" s="14">
        <v>1160</v>
      </c>
      <c r="B92" s="13" t="s">
        <v>352</v>
      </c>
      <c r="C92" s="15">
        <v>0</v>
      </c>
      <c r="D92" s="13"/>
      <c r="E92" s="13" t="s">
        <v>589</v>
      </c>
      <c r="F92" s="13"/>
      <c r="G92" s="13"/>
    </row>
    <row r="93" spans="1:7" ht="12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2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63" t="s">
        <v>355</v>
      </c>
      <c r="B96" s="63"/>
      <c r="C96" s="63"/>
      <c r="D96" s="63"/>
      <c r="E96" s="63"/>
      <c r="F96" s="63"/>
      <c r="G96" s="63"/>
    </row>
    <row r="97" spans="1:8" ht="9.75" customHeight="1" x14ac:dyDescent="0.25">
      <c r="A97" s="64" t="s">
        <v>69</v>
      </c>
      <c r="B97" s="64" t="s">
        <v>70</v>
      </c>
      <c r="C97" s="64" t="s">
        <v>71</v>
      </c>
      <c r="D97" s="64" t="s">
        <v>278</v>
      </c>
      <c r="E97" s="64"/>
      <c r="F97" s="64"/>
      <c r="G97" s="64"/>
      <c r="H97" s="64"/>
    </row>
    <row r="98" spans="1:8" ht="12.75" customHeight="1" x14ac:dyDescent="0.25">
      <c r="A98" s="14">
        <v>1190</v>
      </c>
      <c r="B98" s="13" t="s">
        <v>356</v>
      </c>
      <c r="C98" s="15">
        <v>0</v>
      </c>
      <c r="D98" s="13"/>
      <c r="E98" s="13" t="s">
        <v>589</v>
      </c>
      <c r="F98" s="13"/>
      <c r="G98" s="13"/>
      <c r="H98" s="13"/>
    </row>
    <row r="99" spans="1:8" ht="12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2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2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2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2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2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2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2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63" t="s">
        <v>365</v>
      </c>
      <c r="B108" s="63"/>
      <c r="C108" s="63"/>
      <c r="D108" s="63"/>
      <c r="E108" s="63"/>
      <c r="F108" s="63"/>
      <c r="G108" s="63"/>
      <c r="H108" s="63"/>
    </row>
    <row r="109" spans="1:8" ht="9.75" customHeight="1" x14ac:dyDescent="0.25">
      <c r="A109" s="64" t="s">
        <v>69</v>
      </c>
      <c r="B109" s="64" t="s">
        <v>70</v>
      </c>
      <c r="C109" s="64" t="s">
        <v>71</v>
      </c>
      <c r="D109" s="64" t="s">
        <v>274</v>
      </c>
      <c r="E109" s="64" t="s">
        <v>275</v>
      </c>
      <c r="F109" s="64" t="s">
        <v>276</v>
      </c>
      <c r="G109" s="64" t="s">
        <v>366</v>
      </c>
      <c r="H109" s="64" t="s">
        <v>367</v>
      </c>
    </row>
    <row r="110" spans="1:8" ht="13.5" customHeight="1" x14ac:dyDescent="0.25">
      <c r="A110" s="14">
        <v>2110</v>
      </c>
      <c r="B110" s="13" t="s">
        <v>368</v>
      </c>
      <c r="C110" s="107">
        <v>33342872.339999996</v>
      </c>
      <c r="D110" s="107">
        <v>33342872.339999996</v>
      </c>
      <c r="E110" s="15">
        <v>0</v>
      </c>
      <c r="F110" s="15">
        <v>0</v>
      </c>
      <c r="G110" s="15">
        <v>0</v>
      </c>
      <c r="H110" s="13"/>
    </row>
    <row r="111" spans="1:8" ht="13.5" customHeight="1" x14ac:dyDescent="0.25">
      <c r="A111" s="14">
        <v>2111</v>
      </c>
      <c r="B111" s="13" t="s">
        <v>369</v>
      </c>
      <c r="C111" s="107">
        <v>7795753.21</v>
      </c>
      <c r="D111" s="107">
        <v>7795753.21</v>
      </c>
      <c r="E111" s="15">
        <v>0</v>
      </c>
      <c r="F111" s="15">
        <v>0</v>
      </c>
      <c r="G111" s="15">
        <v>0</v>
      </c>
      <c r="H111" s="13"/>
    </row>
    <row r="112" spans="1:8" ht="13.5" customHeight="1" x14ac:dyDescent="0.25">
      <c r="A112" s="14">
        <v>2112</v>
      </c>
      <c r="B112" s="13" t="s">
        <v>370</v>
      </c>
      <c r="C112" s="107">
        <v>2180682.08</v>
      </c>
      <c r="D112" s="107">
        <v>2180682.08</v>
      </c>
      <c r="E112" s="15">
        <v>0</v>
      </c>
      <c r="F112" s="15">
        <v>0</v>
      </c>
      <c r="G112" s="15">
        <v>0</v>
      </c>
      <c r="H112" s="13"/>
    </row>
    <row r="113" spans="1:8" ht="13.5" customHeight="1" x14ac:dyDescent="0.25">
      <c r="A113" s="14">
        <v>2113</v>
      </c>
      <c r="B113" s="13" t="s">
        <v>371</v>
      </c>
      <c r="C113" s="107">
        <v>2745784.04</v>
      </c>
      <c r="D113" s="107">
        <v>2745784.04</v>
      </c>
      <c r="E113" s="15">
        <v>0</v>
      </c>
      <c r="F113" s="15">
        <v>0</v>
      </c>
      <c r="G113" s="15">
        <v>0</v>
      </c>
      <c r="H113" s="13"/>
    </row>
    <row r="114" spans="1:8" ht="13.5" customHeight="1" x14ac:dyDescent="0.25">
      <c r="A114" s="14">
        <v>2114</v>
      </c>
      <c r="B114" s="13" t="s">
        <v>372</v>
      </c>
      <c r="C114" s="107">
        <v>0</v>
      </c>
      <c r="D114" s="107">
        <v>0</v>
      </c>
      <c r="E114" s="15">
        <v>0</v>
      </c>
      <c r="F114" s="15">
        <v>0</v>
      </c>
      <c r="G114" s="15">
        <v>0</v>
      </c>
      <c r="H114" s="13"/>
    </row>
    <row r="115" spans="1:8" ht="13.5" customHeight="1" x14ac:dyDescent="0.25">
      <c r="A115" s="14">
        <v>2115</v>
      </c>
      <c r="B115" s="13" t="s">
        <v>373</v>
      </c>
      <c r="C115" s="107">
        <v>8352022.3499999996</v>
      </c>
      <c r="D115" s="107">
        <v>8352022.3499999996</v>
      </c>
      <c r="E115" s="15">
        <v>0</v>
      </c>
      <c r="F115" s="15">
        <v>0</v>
      </c>
      <c r="G115" s="15">
        <v>0</v>
      </c>
      <c r="H115" s="13"/>
    </row>
    <row r="116" spans="1:8" ht="13.5" customHeight="1" x14ac:dyDescent="0.25">
      <c r="A116" s="14">
        <v>2116</v>
      </c>
      <c r="B116" s="13" t="s">
        <v>374</v>
      </c>
      <c r="C116" s="107">
        <v>0</v>
      </c>
      <c r="D116" s="107">
        <v>0</v>
      </c>
      <c r="E116" s="15">
        <v>0</v>
      </c>
      <c r="F116" s="15">
        <v>0</v>
      </c>
      <c r="G116" s="15">
        <v>0</v>
      </c>
      <c r="H116" s="13"/>
    </row>
    <row r="117" spans="1:8" ht="13.5" customHeight="1" x14ac:dyDescent="0.25">
      <c r="A117" s="14">
        <v>2117</v>
      </c>
      <c r="B117" s="13" t="s">
        <v>375</v>
      </c>
      <c r="C117" s="107">
        <v>1659377.08</v>
      </c>
      <c r="D117" s="107">
        <v>1659377.08</v>
      </c>
      <c r="E117" s="15">
        <v>0</v>
      </c>
      <c r="F117" s="15">
        <v>0</v>
      </c>
      <c r="G117" s="15">
        <v>0</v>
      </c>
      <c r="H117" s="13"/>
    </row>
    <row r="118" spans="1:8" ht="13.5" customHeight="1" x14ac:dyDescent="0.25">
      <c r="A118" s="14">
        <v>2118</v>
      </c>
      <c r="B118" s="13" t="s">
        <v>376</v>
      </c>
      <c r="C118" s="107">
        <v>0</v>
      </c>
      <c r="D118" s="107">
        <v>0</v>
      </c>
      <c r="E118" s="15">
        <v>0</v>
      </c>
      <c r="F118" s="15">
        <v>0</v>
      </c>
      <c r="G118" s="15">
        <v>0</v>
      </c>
      <c r="H118" s="13"/>
    </row>
    <row r="119" spans="1:8" ht="13.5" customHeight="1" x14ac:dyDescent="0.25">
      <c r="A119" s="14">
        <v>2119</v>
      </c>
      <c r="B119" s="13" t="s">
        <v>377</v>
      </c>
      <c r="C119" s="107">
        <v>10609253.58</v>
      </c>
      <c r="D119" s="107">
        <v>10609253.58</v>
      </c>
      <c r="E119" s="15">
        <v>0</v>
      </c>
      <c r="F119" s="15">
        <v>0</v>
      </c>
      <c r="G119" s="15">
        <v>0</v>
      </c>
      <c r="H119" s="13"/>
    </row>
    <row r="120" spans="1:8" ht="13.5" customHeight="1" x14ac:dyDescent="0.25">
      <c r="A120" s="14">
        <v>2120</v>
      </c>
      <c r="B120" s="13" t="s">
        <v>378</v>
      </c>
      <c r="C120" s="90">
        <v>0</v>
      </c>
      <c r="D120" s="90">
        <v>0</v>
      </c>
      <c r="E120" s="15">
        <v>0</v>
      </c>
      <c r="F120" s="15">
        <v>0</v>
      </c>
      <c r="G120" s="15">
        <v>0</v>
      </c>
      <c r="H120" s="13"/>
    </row>
    <row r="121" spans="1:8" ht="13.5" customHeight="1" x14ac:dyDescent="0.25">
      <c r="A121" s="14">
        <v>2121</v>
      </c>
      <c r="B121" s="13" t="s">
        <v>379</v>
      </c>
      <c r="C121" s="90">
        <v>0</v>
      </c>
      <c r="D121" s="90">
        <f>C121</f>
        <v>0</v>
      </c>
      <c r="E121" s="15">
        <v>0</v>
      </c>
      <c r="F121" s="15">
        <v>0</v>
      </c>
      <c r="G121" s="15">
        <v>0</v>
      </c>
      <c r="H121" s="13"/>
    </row>
    <row r="122" spans="1:8" ht="13.5" customHeight="1" x14ac:dyDescent="0.25">
      <c r="A122" s="14">
        <v>2122</v>
      </c>
      <c r="B122" s="13" t="s">
        <v>380</v>
      </c>
      <c r="C122" s="90">
        <v>0</v>
      </c>
      <c r="D122" s="90">
        <f t="shared" ref="D122:D123" si="1">C122</f>
        <v>0</v>
      </c>
      <c r="E122" s="15">
        <v>0</v>
      </c>
      <c r="F122" s="15">
        <v>0</v>
      </c>
      <c r="G122" s="15">
        <v>0</v>
      </c>
      <c r="H122" s="13"/>
    </row>
    <row r="123" spans="1:8" ht="13.5" customHeight="1" x14ac:dyDescent="0.25">
      <c r="A123" s="14">
        <v>2129</v>
      </c>
      <c r="B123" s="13" t="s">
        <v>381</v>
      </c>
      <c r="C123" s="90">
        <v>0</v>
      </c>
      <c r="D123" s="90">
        <f t="shared" si="1"/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63" t="s">
        <v>382</v>
      </c>
      <c r="B125" s="63"/>
      <c r="C125" s="63"/>
      <c r="D125" s="63"/>
      <c r="E125" s="63"/>
      <c r="F125" s="63"/>
      <c r="G125" s="63"/>
      <c r="H125" s="63"/>
    </row>
    <row r="126" spans="1:8" ht="9.75" customHeight="1" x14ac:dyDescent="0.25">
      <c r="A126" s="64" t="s">
        <v>69</v>
      </c>
      <c r="B126" s="64" t="s">
        <v>70</v>
      </c>
      <c r="C126" s="64" t="s">
        <v>71</v>
      </c>
      <c r="D126" s="64" t="s">
        <v>383</v>
      </c>
      <c r="E126" s="64" t="s">
        <v>278</v>
      </c>
      <c r="F126" s="64"/>
      <c r="G126" s="64"/>
      <c r="H126" s="64"/>
    </row>
    <row r="127" spans="1:8" ht="11.25" customHeight="1" x14ac:dyDescent="0.25">
      <c r="A127" s="14">
        <v>2160</v>
      </c>
      <c r="B127" s="13" t="s">
        <v>384</v>
      </c>
      <c r="C127" s="15">
        <v>0</v>
      </c>
      <c r="D127" s="13"/>
      <c r="E127" s="13" t="s">
        <v>589</v>
      </c>
      <c r="F127" s="13"/>
      <c r="G127" s="13"/>
      <c r="H127" s="13"/>
    </row>
    <row r="128" spans="1:8" ht="11.2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1.2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11.2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11.2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11.2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11.2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11.2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11.2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11.2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11.2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11.2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11.2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11.2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63" t="s">
        <v>398</v>
      </c>
      <c r="B142" s="63"/>
      <c r="C142" s="63"/>
      <c r="D142" s="63"/>
      <c r="E142" s="63"/>
    </row>
    <row r="143" spans="1:5" ht="9.75" customHeight="1" x14ac:dyDescent="0.25">
      <c r="A143" s="66" t="s">
        <v>69</v>
      </c>
      <c r="B143" s="66" t="s">
        <v>70</v>
      </c>
      <c r="C143" s="66" t="s">
        <v>71</v>
      </c>
      <c r="D143" s="64" t="s">
        <v>383</v>
      </c>
      <c r="E143" s="64" t="s">
        <v>278</v>
      </c>
    </row>
    <row r="144" spans="1:5" ht="11.25" customHeight="1" x14ac:dyDescent="0.25">
      <c r="A144" s="14">
        <v>2150</v>
      </c>
      <c r="B144" s="13" t="s">
        <v>399</v>
      </c>
      <c r="C144" s="15">
        <v>8500000</v>
      </c>
      <c r="D144" s="13"/>
      <c r="E144" s="13"/>
    </row>
    <row r="145" spans="1:5" ht="11.2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11.2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11.25" customHeight="1" x14ac:dyDescent="0.25">
      <c r="A147" s="14">
        <v>2159</v>
      </c>
      <c r="B147" s="13" t="s">
        <v>402</v>
      </c>
      <c r="C147" s="15">
        <v>8500000</v>
      </c>
      <c r="D147" s="13"/>
      <c r="E147" s="13"/>
    </row>
    <row r="148" spans="1:5" ht="11.2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11.2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11.2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11.2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63" t="s">
        <v>407</v>
      </c>
      <c r="B153" s="63"/>
      <c r="C153" s="63"/>
      <c r="D153" s="63"/>
      <c r="E153" s="63"/>
    </row>
    <row r="154" spans="1:5" ht="9.75" customHeight="1" x14ac:dyDescent="0.25">
      <c r="A154" s="66" t="s">
        <v>69</v>
      </c>
      <c r="B154" s="66" t="s">
        <v>70</v>
      </c>
      <c r="C154" s="66" t="s">
        <v>71</v>
      </c>
      <c r="D154" s="64" t="s">
        <v>383</v>
      </c>
      <c r="E154" s="64" t="s">
        <v>278</v>
      </c>
    </row>
    <row r="155" spans="1:5" ht="12" customHeight="1" x14ac:dyDescent="0.25">
      <c r="A155" s="14">
        <v>2170</v>
      </c>
      <c r="B155" s="13" t="s">
        <v>408</v>
      </c>
      <c r="C155" s="15">
        <v>0</v>
      </c>
      <c r="D155" s="13"/>
      <c r="E155" s="13" t="s">
        <v>589</v>
      </c>
    </row>
    <row r="156" spans="1:5" ht="12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12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12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12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12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12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12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12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63" t="s">
        <v>417</v>
      </c>
      <c r="B165" s="63"/>
      <c r="C165" s="63"/>
      <c r="D165" s="63"/>
      <c r="E165" s="63"/>
    </row>
    <row r="166" spans="1:5" ht="9.75" customHeight="1" x14ac:dyDescent="0.25">
      <c r="A166" s="66" t="s">
        <v>69</v>
      </c>
      <c r="B166" s="66" t="s">
        <v>70</v>
      </c>
      <c r="C166" s="66" t="s">
        <v>71</v>
      </c>
      <c r="D166" s="64" t="s">
        <v>383</v>
      </c>
      <c r="E166" s="64" t="s">
        <v>278</v>
      </c>
    </row>
    <row r="167" spans="1:5" ht="12.75" customHeight="1" x14ac:dyDescent="0.25">
      <c r="A167" s="14">
        <v>2190</v>
      </c>
      <c r="B167" s="13" t="s">
        <v>418</v>
      </c>
      <c r="C167" s="105">
        <v>9065.25</v>
      </c>
      <c r="D167" s="13"/>
      <c r="E167" s="13"/>
    </row>
    <row r="168" spans="1:5" ht="12.75" customHeight="1" x14ac:dyDescent="0.25">
      <c r="A168" s="14">
        <v>2191</v>
      </c>
      <c r="B168" s="13" t="s">
        <v>419</v>
      </c>
      <c r="C168" s="105">
        <v>9065.25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18" sqref="C1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60" t="str">
        <f>ESF!A1</f>
        <v>MUNICIPIO MOROLEON GUANAJUATO</v>
      </c>
      <c r="B1" s="161"/>
      <c r="C1" s="161"/>
      <c r="D1" s="60" t="s">
        <v>0</v>
      </c>
      <c r="E1" s="61">
        <f>'Notas a los Edos Financieros'!D1</f>
        <v>2025</v>
      </c>
    </row>
    <row r="2" spans="1:5" ht="11.25" customHeight="1" x14ac:dyDescent="0.25">
      <c r="A2" s="160" t="s">
        <v>422</v>
      </c>
      <c r="B2" s="161"/>
      <c r="C2" s="161"/>
      <c r="D2" s="60" t="s">
        <v>2</v>
      </c>
      <c r="E2" s="61" t="str">
        <f>'Notas a los Edos Financieros'!D2</f>
        <v>Anual</v>
      </c>
    </row>
    <row r="3" spans="1:5" ht="11.25" customHeight="1" x14ac:dyDescent="0.25">
      <c r="A3" s="160" t="str">
        <f>ESF!A3</f>
        <v>Del 01 de Enero al 31 de Diciembre de 2025</v>
      </c>
      <c r="B3" s="161"/>
      <c r="C3" s="161"/>
      <c r="D3" s="60" t="s">
        <v>3</v>
      </c>
      <c r="E3" s="61" t="str">
        <f>'Notas a los Edos Financieros'!D3</f>
        <v>Cuenta Pública</v>
      </c>
    </row>
    <row r="4" spans="1:5" ht="11.25" customHeight="1" x14ac:dyDescent="0.25">
      <c r="A4" s="160" t="s">
        <v>4</v>
      </c>
      <c r="B4" s="161"/>
      <c r="C4" s="161"/>
      <c r="D4" s="60"/>
      <c r="E4" s="61"/>
    </row>
    <row r="5" spans="1:5" ht="9.75" customHeight="1" x14ac:dyDescent="0.25">
      <c r="A5" s="62" t="s">
        <v>67</v>
      </c>
      <c r="B5" s="63"/>
      <c r="C5" s="63"/>
      <c r="D5" s="63"/>
      <c r="E5" s="6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3" t="s">
        <v>423</v>
      </c>
      <c r="B7" s="63"/>
      <c r="C7" s="63"/>
      <c r="D7" s="63"/>
      <c r="E7" s="63"/>
    </row>
    <row r="8" spans="1:5" ht="9.75" customHeight="1" x14ac:dyDescent="0.25">
      <c r="A8" s="64" t="s">
        <v>69</v>
      </c>
      <c r="B8" s="64" t="s">
        <v>70</v>
      </c>
      <c r="C8" s="64" t="s">
        <v>71</v>
      </c>
      <c r="D8" s="64" t="s">
        <v>265</v>
      </c>
      <c r="E8" s="64" t="s">
        <v>383</v>
      </c>
    </row>
    <row r="9" spans="1:5" ht="11.25" customHeight="1" x14ac:dyDescent="0.25">
      <c r="A9" s="14">
        <v>3110</v>
      </c>
      <c r="B9" s="13" t="s">
        <v>123</v>
      </c>
      <c r="C9" s="92">
        <v>6549391.1399999997</v>
      </c>
      <c r="D9" s="13"/>
      <c r="E9" s="13"/>
    </row>
    <row r="10" spans="1:5" ht="11.25" customHeight="1" x14ac:dyDescent="0.25">
      <c r="A10" s="14">
        <v>3120</v>
      </c>
      <c r="B10" s="13" t="s">
        <v>424</v>
      </c>
      <c r="C10" s="92">
        <v>-2830958.36</v>
      </c>
      <c r="D10" s="13"/>
      <c r="E10" s="13"/>
    </row>
    <row r="11" spans="1:5" ht="10.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63" t="s">
        <v>426</v>
      </c>
      <c r="B13" s="63"/>
      <c r="C13" s="63"/>
      <c r="D13" s="63"/>
      <c r="E13" s="63"/>
    </row>
    <row r="14" spans="1:5" ht="9.75" customHeight="1" x14ac:dyDescent="0.25">
      <c r="A14" s="64" t="s">
        <v>69</v>
      </c>
      <c r="B14" s="64" t="s">
        <v>70</v>
      </c>
      <c r="C14" s="64" t="s">
        <v>71</v>
      </c>
      <c r="D14" s="64" t="s">
        <v>427</v>
      </c>
      <c r="E14" s="64"/>
    </row>
    <row r="15" spans="1:5" ht="11.25" customHeight="1" x14ac:dyDescent="0.25">
      <c r="A15" s="14">
        <v>3210</v>
      </c>
      <c r="B15" s="13" t="s">
        <v>428</v>
      </c>
      <c r="C15" s="103">
        <v>2020251.45</v>
      </c>
      <c r="D15" s="13"/>
      <c r="E15" s="13"/>
    </row>
    <row r="16" spans="1:5" ht="11.25" customHeight="1" x14ac:dyDescent="0.25">
      <c r="A16" s="14">
        <v>3220</v>
      </c>
      <c r="B16" s="13" t="s">
        <v>429</v>
      </c>
      <c r="C16" s="103">
        <v>199842314.74000001</v>
      </c>
      <c r="D16" s="13"/>
      <c r="E16" s="13"/>
    </row>
    <row r="17" spans="1:4" ht="11.25" customHeight="1" x14ac:dyDescent="0.25">
      <c r="A17" s="14">
        <v>3230</v>
      </c>
      <c r="B17" s="13" t="s">
        <v>430</v>
      </c>
      <c r="C17" s="15">
        <v>0</v>
      </c>
      <c r="D17" s="13"/>
    </row>
    <row r="18" spans="1:4" ht="11.25" customHeight="1" x14ac:dyDescent="0.25">
      <c r="A18" s="14">
        <v>3231</v>
      </c>
      <c r="B18" s="13" t="s">
        <v>431</v>
      </c>
      <c r="C18" s="15">
        <v>0</v>
      </c>
      <c r="D18" s="13"/>
    </row>
    <row r="19" spans="1:4" ht="11.2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11.2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11.2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11.2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11.2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11.2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11.2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11.25" customHeight="1" x14ac:dyDescent="0.25">
      <c r="A26" s="14">
        <v>3250</v>
      </c>
      <c r="B26" s="13" t="s">
        <v>439</v>
      </c>
      <c r="C26" s="15">
        <v>0</v>
      </c>
      <c r="D26" s="13"/>
    </row>
    <row r="27" spans="1:4" ht="11.2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11.25" customHeight="1" x14ac:dyDescent="0.25">
      <c r="A28" s="14">
        <v>3252</v>
      </c>
      <c r="B28" s="13" t="s">
        <v>441</v>
      </c>
      <c r="C28" s="15">
        <v>0</v>
      </c>
      <c r="D28" s="13"/>
    </row>
    <row r="29" spans="1:4" ht="11.2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5"/>
  <sheetViews>
    <sheetView topLeftCell="A106" workbookViewId="0">
      <selection activeCell="B142" sqref="B142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60" t="str">
        <f>ESF!A1</f>
        <v>MUNICIPIO MOROLEON GUANAJUATO</v>
      </c>
      <c r="B1" s="161"/>
      <c r="C1" s="161"/>
      <c r="D1" s="60" t="s">
        <v>0</v>
      </c>
      <c r="E1" s="61">
        <f>'Notas a los Edos Financieros'!D1</f>
        <v>2025</v>
      </c>
    </row>
    <row r="2" spans="1:5" ht="11.25" customHeight="1" x14ac:dyDescent="0.25">
      <c r="A2" s="160" t="s">
        <v>443</v>
      </c>
      <c r="B2" s="161"/>
      <c r="C2" s="161"/>
      <c r="D2" s="60" t="s">
        <v>2</v>
      </c>
      <c r="E2" s="61" t="str">
        <f>'Notas a los Edos Financieros'!D2</f>
        <v>Anual</v>
      </c>
    </row>
    <row r="3" spans="1:5" ht="11.25" customHeight="1" x14ac:dyDescent="0.25">
      <c r="A3" s="160" t="str">
        <f>ESF!A3</f>
        <v>Del 01 de Enero al 31 de Diciembre de 2025</v>
      </c>
      <c r="B3" s="161"/>
      <c r="C3" s="161"/>
      <c r="D3" s="60" t="s">
        <v>3</v>
      </c>
      <c r="E3" s="61" t="str">
        <f>'Notas a los Edos Financieros'!D3</f>
        <v>Cuenta Pública</v>
      </c>
    </row>
    <row r="4" spans="1:5" ht="11.25" customHeight="1" x14ac:dyDescent="0.25">
      <c r="A4" s="160" t="s">
        <v>4</v>
      </c>
      <c r="B4" s="161"/>
      <c r="C4" s="161"/>
      <c r="D4" s="60"/>
      <c r="E4" s="61"/>
    </row>
    <row r="5" spans="1:5" ht="9.75" customHeight="1" x14ac:dyDescent="0.25">
      <c r="A5" s="62" t="s">
        <v>67</v>
      </c>
      <c r="B5" s="63"/>
      <c r="C5" s="63"/>
      <c r="D5" s="63"/>
      <c r="E5" s="6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3" t="s">
        <v>444</v>
      </c>
      <c r="B7" s="63"/>
      <c r="C7" s="63"/>
      <c r="D7" s="63"/>
      <c r="E7" s="13"/>
    </row>
    <row r="8" spans="1:5" ht="9.75" customHeight="1" x14ac:dyDescent="0.25">
      <c r="A8" s="64" t="s">
        <v>69</v>
      </c>
      <c r="B8" s="64" t="s">
        <v>70</v>
      </c>
      <c r="C8" s="70">
        <v>2025</v>
      </c>
      <c r="D8" s="70">
        <v>2024</v>
      </c>
      <c r="E8" s="13"/>
    </row>
    <row r="9" spans="1:5" ht="11.25" customHeight="1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11.25" customHeight="1" x14ac:dyDescent="0.25">
      <c r="A10" s="14">
        <v>1112</v>
      </c>
      <c r="B10" s="13" t="s">
        <v>446</v>
      </c>
      <c r="C10" s="103">
        <v>20265192.329999998</v>
      </c>
      <c r="D10" s="103">
        <v>39846613.68</v>
      </c>
      <c r="E10" s="13"/>
    </row>
    <row r="11" spans="1:5" ht="11.25" customHeight="1" x14ac:dyDescent="0.25">
      <c r="A11" s="14">
        <v>1113</v>
      </c>
      <c r="B11" s="13" t="s">
        <v>447</v>
      </c>
      <c r="C11" s="103">
        <v>0</v>
      </c>
      <c r="D11" s="103">
        <v>0</v>
      </c>
      <c r="E11" s="13"/>
    </row>
    <row r="12" spans="1:5" ht="11.25" customHeight="1" x14ac:dyDescent="0.25">
      <c r="A12" s="14">
        <v>1114</v>
      </c>
      <c r="B12" s="13" t="s">
        <v>266</v>
      </c>
      <c r="C12" s="103">
        <v>2480956.73</v>
      </c>
      <c r="D12" s="103">
        <v>329556.65000000002</v>
      </c>
      <c r="E12" s="13"/>
    </row>
    <row r="13" spans="1:5" ht="11.25" customHeight="1" x14ac:dyDescent="0.25">
      <c r="A13" s="14">
        <v>1115</v>
      </c>
      <c r="B13" s="13" t="s">
        <v>267</v>
      </c>
      <c r="C13" s="103">
        <v>0</v>
      </c>
      <c r="D13" s="103">
        <v>0</v>
      </c>
      <c r="E13" s="13"/>
    </row>
    <row r="14" spans="1:5" ht="11.25" customHeight="1" x14ac:dyDescent="0.25">
      <c r="A14" s="14">
        <v>1116</v>
      </c>
      <c r="B14" s="13" t="s">
        <v>448</v>
      </c>
      <c r="C14" s="103">
        <v>0</v>
      </c>
      <c r="D14" s="103">
        <v>0</v>
      </c>
      <c r="E14" s="13"/>
    </row>
    <row r="15" spans="1:5" ht="11.25" customHeight="1" x14ac:dyDescent="0.25">
      <c r="A15" s="14">
        <v>1119</v>
      </c>
      <c r="B15" s="13" t="s">
        <v>449</v>
      </c>
      <c r="C15" s="103">
        <v>0</v>
      </c>
      <c r="D15" s="103">
        <v>0</v>
      </c>
      <c r="E15" s="13"/>
    </row>
    <row r="16" spans="1:5" ht="11.25" customHeight="1" x14ac:dyDescent="0.25">
      <c r="A16" s="19">
        <v>1110</v>
      </c>
      <c r="B16" s="20" t="s">
        <v>450</v>
      </c>
      <c r="C16" s="104">
        <v>22746149.059999999</v>
      </c>
      <c r="D16" s="104">
        <v>40176170.329999998</v>
      </c>
      <c r="E16" s="13"/>
    </row>
    <row r="19" spans="1:4" ht="9.75" customHeight="1" x14ac:dyDescent="0.25">
      <c r="A19" s="63" t="s">
        <v>451</v>
      </c>
      <c r="B19" s="63"/>
      <c r="C19" s="63"/>
      <c r="D19" s="63"/>
    </row>
    <row r="20" spans="1:4" ht="9.75" customHeight="1" x14ac:dyDescent="0.25">
      <c r="A20" s="64" t="s">
        <v>69</v>
      </c>
      <c r="B20" s="64" t="s">
        <v>70</v>
      </c>
      <c r="C20" s="70">
        <v>2025</v>
      </c>
      <c r="D20" s="70">
        <v>2024</v>
      </c>
    </row>
    <row r="21" spans="1:4" ht="13.5" customHeight="1" x14ac:dyDescent="0.25">
      <c r="A21" s="19">
        <v>1230</v>
      </c>
      <c r="B21" s="21" t="s">
        <v>316</v>
      </c>
      <c r="C21" s="104">
        <v>69584183.530000001</v>
      </c>
      <c r="D21" s="104">
        <v>83646503.25999999</v>
      </c>
    </row>
    <row r="22" spans="1:4" ht="13.5" customHeight="1" x14ac:dyDescent="0.25">
      <c r="A22" s="14">
        <v>1231</v>
      </c>
      <c r="B22" s="13" t="s">
        <v>317</v>
      </c>
      <c r="C22" s="103">
        <v>0</v>
      </c>
      <c r="D22" s="103">
        <v>0</v>
      </c>
    </row>
    <row r="23" spans="1:4" ht="13.5" customHeight="1" x14ac:dyDescent="0.25">
      <c r="A23" s="14">
        <v>1232</v>
      </c>
      <c r="B23" s="13" t="s">
        <v>318</v>
      </c>
      <c r="C23" s="103">
        <v>0</v>
      </c>
      <c r="D23" s="103">
        <v>0</v>
      </c>
    </row>
    <row r="24" spans="1:4" ht="13.5" customHeight="1" x14ac:dyDescent="0.25">
      <c r="A24" s="14">
        <v>1233</v>
      </c>
      <c r="B24" s="13" t="s">
        <v>319</v>
      </c>
      <c r="C24" s="103">
        <v>0</v>
      </c>
      <c r="D24" s="103">
        <v>0</v>
      </c>
    </row>
    <row r="25" spans="1:4" ht="13.5" customHeight="1" x14ac:dyDescent="0.25">
      <c r="A25" s="14">
        <v>1234</v>
      </c>
      <c r="B25" s="13" t="s">
        <v>320</v>
      </c>
      <c r="C25" s="103">
        <v>0</v>
      </c>
      <c r="D25" s="103">
        <v>0</v>
      </c>
    </row>
    <row r="26" spans="1:4" ht="13.5" customHeight="1" x14ac:dyDescent="0.25">
      <c r="A26" s="14">
        <v>1235</v>
      </c>
      <c r="B26" s="13" t="s">
        <v>321</v>
      </c>
      <c r="C26" s="103">
        <v>60213230.770000003</v>
      </c>
      <c r="D26" s="103">
        <v>63439901.219999999</v>
      </c>
    </row>
    <row r="27" spans="1:4" ht="13.5" customHeight="1" x14ac:dyDescent="0.25">
      <c r="A27" s="14">
        <v>1236</v>
      </c>
      <c r="B27" s="13" t="s">
        <v>322</v>
      </c>
      <c r="C27" s="103">
        <v>9370952.7599999998</v>
      </c>
      <c r="D27" s="103">
        <v>20206602.039999999</v>
      </c>
    </row>
    <row r="28" spans="1:4" ht="13.5" customHeight="1" x14ac:dyDescent="0.25">
      <c r="A28" s="14">
        <v>1239</v>
      </c>
      <c r="B28" s="13" t="s">
        <v>323</v>
      </c>
      <c r="C28" s="103">
        <v>0</v>
      </c>
      <c r="D28" s="103">
        <v>0</v>
      </c>
    </row>
    <row r="29" spans="1:4" ht="13.5" customHeight="1" x14ac:dyDescent="0.25">
      <c r="A29" s="19">
        <v>1240</v>
      </c>
      <c r="B29" s="21" t="s">
        <v>324</v>
      </c>
      <c r="C29" s="104">
        <v>5105337.67</v>
      </c>
      <c r="D29" s="104">
        <v>11800351.65</v>
      </c>
    </row>
    <row r="30" spans="1:4" ht="13.5" customHeight="1" x14ac:dyDescent="0.25">
      <c r="A30" s="14">
        <v>1241</v>
      </c>
      <c r="B30" s="13" t="s">
        <v>325</v>
      </c>
      <c r="C30" s="103">
        <v>777589</v>
      </c>
      <c r="D30" s="103">
        <v>2333963.66</v>
      </c>
    </row>
    <row r="31" spans="1:4" ht="13.5" customHeight="1" x14ac:dyDescent="0.25">
      <c r="A31" s="14">
        <v>1242</v>
      </c>
      <c r="B31" s="13" t="s">
        <v>326</v>
      </c>
      <c r="C31" s="103">
        <v>4090</v>
      </c>
      <c r="D31" s="103">
        <v>148121.5</v>
      </c>
    </row>
    <row r="32" spans="1:4" ht="13.5" customHeight="1" x14ac:dyDescent="0.25">
      <c r="A32" s="14">
        <v>1243</v>
      </c>
      <c r="B32" s="13" t="s">
        <v>327</v>
      </c>
      <c r="C32" s="103">
        <v>0</v>
      </c>
      <c r="D32" s="103">
        <v>0</v>
      </c>
    </row>
    <row r="33" spans="1:4" ht="13.5" customHeight="1" x14ac:dyDescent="0.25">
      <c r="A33" s="14">
        <v>1244</v>
      </c>
      <c r="B33" s="13" t="s">
        <v>328</v>
      </c>
      <c r="C33" s="103">
        <v>0</v>
      </c>
      <c r="D33" s="103">
        <v>5494759</v>
      </c>
    </row>
    <row r="34" spans="1:4" ht="13.5" customHeight="1" x14ac:dyDescent="0.25">
      <c r="A34" s="14">
        <v>1245</v>
      </c>
      <c r="B34" s="13" t="s">
        <v>329</v>
      </c>
      <c r="C34" s="103">
        <v>307210</v>
      </c>
      <c r="D34" s="103">
        <v>2988572.5</v>
      </c>
    </row>
    <row r="35" spans="1:4" ht="13.5" customHeight="1" x14ac:dyDescent="0.25">
      <c r="A35" s="14">
        <v>1246</v>
      </c>
      <c r="B35" s="13" t="s">
        <v>330</v>
      </c>
      <c r="C35" s="103">
        <v>3827198</v>
      </c>
      <c r="D35" s="103">
        <v>264934.99</v>
      </c>
    </row>
    <row r="36" spans="1:4" ht="13.5" customHeight="1" x14ac:dyDescent="0.25">
      <c r="A36" s="14">
        <v>1247</v>
      </c>
      <c r="B36" s="13" t="s">
        <v>331</v>
      </c>
      <c r="C36" s="103">
        <v>0</v>
      </c>
      <c r="D36" s="103">
        <v>250000</v>
      </c>
    </row>
    <row r="37" spans="1:4" ht="13.5" customHeight="1" x14ac:dyDescent="0.25">
      <c r="A37" s="14">
        <v>1248</v>
      </c>
      <c r="B37" s="13" t="s">
        <v>332</v>
      </c>
      <c r="C37" s="103">
        <v>189250.67</v>
      </c>
      <c r="D37" s="103">
        <v>320000</v>
      </c>
    </row>
    <row r="38" spans="1:4" ht="13.5" customHeight="1" x14ac:dyDescent="0.25">
      <c r="A38" s="19">
        <v>1250</v>
      </c>
      <c r="B38" s="21" t="s">
        <v>338</v>
      </c>
      <c r="C38" s="113">
        <v>365483.42</v>
      </c>
      <c r="D38" s="106">
        <v>18605.82</v>
      </c>
    </row>
    <row r="39" spans="1:4" ht="13.5" customHeight="1" x14ac:dyDescent="0.25">
      <c r="A39" s="14">
        <v>1251</v>
      </c>
      <c r="B39" s="13" t="s">
        <v>339</v>
      </c>
      <c r="C39" s="112">
        <v>345300</v>
      </c>
      <c r="D39" s="105">
        <v>0</v>
      </c>
    </row>
    <row r="40" spans="1:4" ht="13.5" customHeight="1" x14ac:dyDescent="0.25">
      <c r="A40" s="14">
        <v>1252</v>
      </c>
      <c r="B40" s="13" t="s">
        <v>340</v>
      </c>
      <c r="C40" s="112">
        <v>0</v>
      </c>
      <c r="D40" s="105">
        <v>0</v>
      </c>
    </row>
    <row r="41" spans="1:4" ht="13.5" customHeight="1" x14ac:dyDescent="0.25">
      <c r="A41" s="14">
        <v>1253</v>
      </c>
      <c r="B41" s="13" t="s">
        <v>341</v>
      </c>
      <c r="C41" s="112">
        <v>0</v>
      </c>
      <c r="D41" s="105">
        <v>0</v>
      </c>
    </row>
    <row r="42" spans="1:4" ht="13.5" customHeight="1" x14ac:dyDescent="0.25">
      <c r="A42" s="14">
        <v>1254</v>
      </c>
      <c r="B42" s="13" t="s">
        <v>342</v>
      </c>
      <c r="C42" s="112">
        <v>20183.419999999998</v>
      </c>
      <c r="D42" s="105">
        <v>18605.82</v>
      </c>
    </row>
    <row r="43" spans="1:4" ht="13.5" customHeight="1" x14ac:dyDescent="0.25">
      <c r="A43" s="14">
        <v>1259</v>
      </c>
      <c r="B43" s="13" t="s">
        <v>343</v>
      </c>
      <c r="C43" s="112">
        <v>0</v>
      </c>
      <c r="D43" s="105">
        <v>0</v>
      </c>
    </row>
    <row r="44" spans="1:4" ht="13.5" customHeight="1" x14ac:dyDescent="0.25">
      <c r="A44" s="14"/>
      <c r="B44" s="20" t="s">
        <v>452</v>
      </c>
      <c r="C44" s="104">
        <v>75055004.620000005</v>
      </c>
      <c r="D44" s="104">
        <v>95465460.729999989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63" t="s">
        <v>453</v>
      </c>
      <c r="B46" s="63"/>
      <c r="C46" s="63"/>
      <c r="D46" s="63"/>
    </row>
    <row r="47" spans="1:4" ht="9.75" customHeight="1" x14ac:dyDescent="0.25">
      <c r="A47" s="64" t="s">
        <v>69</v>
      </c>
      <c r="B47" s="64" t="s">
        <v>70</v>
      </c>
      <c r="C47" s="70">
        <v>2025</v>
      </c>
      <c r="D47" s="70">
        <v>2024</v>
      </c>
    </row>
    <row r="48" spans="1:4" ht="11.25" customHeight="1" x14ac:dyDescent="0.25">
      <c r="A48" s="123">
        <v>3210</v>
      </c>
      <c r="B48" s="124" t="s">
        <v>454</v>
      </c>
      <c r="C48" s="104">
        <v>2020251.45</v>
      </c>
      <c r="D48" s="104">
        <v>1054540.17</v>
      </c>
    </row>
    <row r="49" spans="1:4" ht="11.25" customHeight="1" x14ac:dyDescent="0.25">
      <c r="A49" s="125"/>
      <c r="B49" s="126" t="s">
        <v>455</v>
      </c>
      <c r="C49" s="104">
        <f>C54+C66+C94+C97+C50</f>
        <v>47594155.93</v>
      </c>
      <c r="D49" s="104">
        <f>D54+D66+D94+D97+D50</f>
        <v>64678587.619999997</v>
      </c>
    </row>
    <row r="50" spans="1:4" ht="11.25" customHeight="1" x14ac:dyDescent="0.25">
      <c r="A50" s="127">
        <v>5100</v>
      </c>
      <c r="B50" s="128" t="s">
        <v>152</v>
      </c>
      <c r="C50" s="129">
        <f>SUM(C53+C51)</f>
        <v>0</v>
      </c>
      <c r="D50" s="129">
        <f>SUM(D53+D51)</f>
        <v>0</v>
      </c>
    </row>
    <row r="51" spans="1:4" ht="11.25" customHeight="1" x14ac:dyDescent="0.25">
      <c r="A51" s="19">
        <v>5120</v>
      </c>
      <c r="B51" s="22" t="s">
        <v>301</v>
      </c>
      <c r="C51" s="130">
        <f>C52</f>
        <v>0</v>
      </c>
      <c r="D51" s="130">
        <f>D52</f>
        <v>0</v>
      </c>
    </row>
    <row r="52" spans="1:4" ht="11.25" customHeight="1" x14ac:dyDescent="0.25">
      <c r="A52" s="14">
        <v>5120</v>
      </c>
      <c r="B52" s="1" t="s">
        <v>301</v>
      </c>
      <c r="C52" s="131">
        <v>0</v>
      </c>
      <c r="D52" s="131">
        <v>0</v>
      </c>
    </row>
    <row r="53" spans="1:4" ht="11.25" customHeight="1" x14ac:dyDescent="0.25">
      <c r="A53" s="132">
        <v>5130</v>
      </c>
      <c r="B53" s="133" t="s">
        <v>590</v>
      </c>
      <c r="C53" s="134">
        <v>0</v>
      </c>
      <c r="D53" s="134">
        <v>0</v>
      </c>
    </row>
    <row r="54" spans="1:4" ht="11.25" customHeight="1" x14ac:dyDescent="0.25">
      <c r="A54" s="123">
        <v>5400</v>
      </c>
      <c r="B54" s="124" t="s">
        <v>218</v>
      </c>
      <c r="C54" s="104">
        <f>C55+C57+C59+C61+C63</f>
        <v>0</v>
      </c>
      <c r="D54" s="104">
        <f>D55+D57+D59+D61+D63</f>
        <v>0</v>
      </c>
    </row>
    <row r="55" spans="1:4" ht="11.25" customHeight="1" x14ac:dyDescent="0.25">
      <c r="A55" s="125">
        <v>5410</v>
      </c>
      <c r="B55" s="135" t="s">
        <v>456</v>
      </c>
      <c r="C55" s="103">
        <f>C56</f>
        <v>0</v>
      </c>
      <c r="D55" s="103">
        <f>D56</f>
        <v>0</v>
      </c>
    </row>
    <row r="56" spans="1:4" ht="11.25" customHeight="1" x14ac:dyDescent="0.25">
      <c r="A56" s="125">
        <v>5411</v>
      </c>
      <c r="B56" s="135" t="s">
        <v>220</v>
      </c>
      <c r="C56" s="103">
        <v>0</v>
      </c>
      <c r="D56" s="103">
        <v>0</v>
      </c>
    </row>
    <row r="57" spans="1:4" ht="11.25" customHeight="1" x14ac:dyDescent="0.25">
      <c r="A57" s="125">
        <v>5420</v>
      </c>
      <c r="B57" s="135" t="s">
        <v>457</v>
      </c>
      <c r="C57" s="103">
        <f>C58</f>
        <v>0</v>
      </c>
      <c r="D57" s="103">
        <f>D58</f>
        <v>0</v>
      </c>
    </row>
    <row r="58" spans="1:4" ht="11.25" customHeight="1" x14ac:dyDescent="0.25">
      <c r="A58" s="125">
        <v>5421</v>
      </c>
      <c r="B58" s="135" t="s">
        <v>223</v>
      </c>
      <c r="C58" s="103">
        <v>0</v>
      </c>
      <c r="D58" s="103">
        <v>0</v>
      </c>
    </row>
    <row r="59" spans="1:4" ht="11.25" customHeight="1" x14ac:dyDescent="0.25">
      <c r="A59" s="125">
        <v>5430</v>
      </c>
      <c r="B59" s="135" t="s">
        <v>458</v>
      </c>
      <c r="C59" s="103">
        <f>C60</f>
        <v>0</v>
      </c>
      <c r="D59" s="103">
        <f>D60</f>
        <v>0</v>
      </c>
    </row>
    <row r="60" spans="1:4" ht="11.25" customHeight="1" x14ac:dyDescent="0.25">
      <c r="A60" s="125">
        <v>5431</v>
      </c>
      <c r="B60" s="135" t="s">
        <v>226</v>
      </c>
      <c r="C60" s="103">
        <v>0</v>
      </c>
      <c r="D60" s="103">
        <v>0</v>
      </c>
    </row>
    <row r="61" spans="1:4" ht="11.25" customHeight="1" x14ac:dyDescent="0.25">
      <c r="A61" s="125">
        <v>5440</v>
      </c>
      <c r="B61" s="135" t="s">
        <v>459</v>
      </c>
      <c r="C61" s="103">
        <f>C62</f>
        <v>0</v>
      </c>
      <c r="D61" s="103">
        <f>D62</f>
        <v>0</v>
      </c>
    </row>
    <row r="62" spans="1:4" ht="11.25" customHeight="1" x14ac:dyDescent="0.25">
      <c r="A62" s="125">
        <v>5441</v>
      </c>
      <c r="B62" s="135" t="s">
        <v>459</v>
      </c>
      <c r="C62" s="103">
        <v>0</v>
      </c>
      <c r="D62" s="103">
        <v>0</v>
      </c>
    </row>
    <row r="63" spans="1:4" ht="11.25" customHeight="1" x14ac:dyDescent="0.25">
      <c r="A63" s="125">
        <v>5450</v>
      </c>
      <c r="B63" s="135" t="s">
        <v>460</v>
      </c>
      <c r="C63" s="103">
        <f>SUM(C64:C65)</f>
        <v>0</v>
      </c>
      <c r="D63" s="103">
        <f>SUM(D64:D65)</f>
        <v>0</v>
      </c>
    </row>
    <row r="64" spans="1:4" ht="11.25" customHeight="1" x14ac:dyDescent="0.25">
      <c r="A64" s="125">
        <v>5451</v>
      </c>
      <c r="B64" s="135" t="s">
        <v>230</v>
      </c>
      <c r="C64" s="103">
        <v>0</v>
      </c>
      <c r="D64" s="103">
        <v>0</v>
      </c>
    </row>
    <row r="65" spans="1:4" ht="11.25" customHeight="1" x14ac:dyDescent="0.25">
      <c r="A65" s="125">
        <v>5452</v>
      </c>
      <c r="B65" s="135" t="s">
        <v>231</v>
      </c>
      <c r="C65" s="103">
        <v>0</v>
      </c>
      <c r="D65" s="103">
        <v>0</v>
      </c>
    </row>
    <row r="66" spans="1:4" ht="11.25" customHeight="1" x14ac:dyDescent="0.25">
      <c r="A66" s="123">
        <v>5500</v>
      </c>
      <c r="B66" s="124" t="s">
        <v>232</v>
      </c>
      <c r="C66" s="104">
        <f>C67+C76+C79+C85</f>
        <v>7947923.4500000002</v>
      </c>
      <c r="D66" s="104">
        <f>D67+D76+D79+D85</f>
        <v>6531232.6299999999</v>
      </c>
    </row>
    <row r="67" spans="1:4" ht="11.25" customHeight="1" x14ac:dyDescent="0.25">
      <c r="A67" s="125">
        <v>5510</v>
      </c>
      <c r="B67" s="135" t="s">
        <v>233</v>
      </c>
      <c r="C67" s="103">
        <f>SUM(C68:C75)</f>
        <v>7947923.4500000002</v>
      </c>
      <c r="D67" s="103">
        <f>SUM(D68:D75)</f>
        <v>6531232.6299999999</v>
      </c>
    </row>
    <row r="68" spans="1:4" ht="11.25" customHeight="1" x14ac:dyDescent="0.25">
      <c r="A68" s="125">
        <v>5511</v>
      </c>
      <c r="B68" s="135" t="s">
        <v>234</v>
      </c>
      <c r="C68" s="103">
        <v>0</v>
      </c>
      <c r="D68" s="103">
        <v>0</v>
      </c>
    </row>
    <row r="69" spans="1:4" ht="11.25" customHeight="1" x14ac:dyDescent="0.25">
      <c r="A69" s="125">
        <v>5512</v>
      </c>
      <c r="B69" s="135" t="s">
        <v>235</v>
      </c>
      <c r="C69" s="103">
        <v>0</v>
      </c>
      <c r="D69" s="103">
        <v>0</v>
      </c>
    </row>
    <row r="70" spans="1:4" ht="11.25" customHeight="1" x14ac:dyDescent="0.25">
      <c r="A70" s="125">
        <v>5513</v>
      </c>
      <c r="B70" s="135" t="s">
        <v>236</v>
      </c>
      <c r="C70" s="103">
        <v>1307285.21</v>
      </c>
      <c r="D70" s="103">
        <v>1191696.08</v>
      </c>
    </row>
    <row r="71" spans="1:4" ht="11.25" customHeight="1" x14ac:dyDescent="0.25">
      <c r="A71" s="125">
        <v>5514</v>
      </c>
      <c r="B71" s="135" t="s">
        <v>237</v>
      </c>
      <c r="C71" s="103">
        <v>0</v>
      </c>
      <c r="D71" s="103">
        <v>0</v>
      </c>
    </row>
    <row r="72" spans="1:4" ht="11.25" customHeight="1" x14ac:dyDescent="0.25">
      <c r="A72" s="125">
        <v>5515</v>
      </c>
      <c r="B72" s="135" t="s">
        <v>238</v>
      </c>
      <c r="C72" s="103">
        <v>6501574.4699999997</v>
      </c>
      <c r="D72" s="103">
        <v>5257236.8</v>
      </c>
    </row>
    <row r="73" spans="1:4" ht="11.25" customHeight="1" x14ac:dyDescent="0.25">
      <c r="A73" s="125">
        <v>5516</v>
      </c>
      <c r="B73" s="135" t="s">
        <v>239</v>
      </c>
      <c r="C73" s="103">
        <v>56696.63</v>
      </c>
      <c r="D73" s="103">
        <v>28185</v>
      </c>
    </row>
    <row r="74" spans="1:4" ht="11.25" customHeight="1" x14ac:dyDescent="0.25">
      <c r="A74" s="125">
        <v>5517</v>
      </c>
      <c r="B74" s="135" t="s">
        <v>240</v>
      </c>
      <c r="C74" s="103">
        <v>45928.07</v>
      </c>
      <c r="D74" s="103">
        <v>38348.25</v>
      </c>
    </row>
    <row r="75" spans="1:4" ht="11.25" customHeight="1" x14ac:dyDescent="0.25">
      <c r="A75" s="125">
        <v>5518</v>
      </c>
      <c r="B75" s="135" t="s">
        <v>241</v>
      </c>
      <c r="C75" s="103">
        <v>36439.07</v>
      </c>
      <c r="D75" s="103">
        <v>15766.5</v>
      </c>
    </row>
    <row r="76" spans="1:4" ht="11.25" customHeight="1" x14ac:dyDescent="0.25">
      <c r="A76" s="125">
        <v>5520</v>
      </c>
      <c r="B76" s="135" t="s">
        <v>242</v>
      </c>
      <c r="C76" s="103">
        <f>SUM(C77:C78)</f>
        <v>0</v>
      </c>
      <c r="D76" s="103">
        <f>SUM(D77:D78)</f>
        <v>0</v>
      </c>
    </row>
    <row r="77" spans="1:4" ht="11.25" customHeight="1" x14ac:dyDescent="0.25">
      <c r="A77" s="125">
        <v>5521</v>
      </c>
      <c r="B77" s="135" t="s">
        <v>243</v>
      </c>
      <c r="C77" s="103">
        <v>0</v>
      </c>
      <c r="D77" s="103">
        <v>0</v>
      </c>
    </row>
    <row r="78" spans="1:4" ht="11.25" customHeight="1" x14ac:dyDescent="0.25">
      <c r="A78" s="125">
        <v>5522</v>
      </c>
      <c r="B78" s="135" t="s">
        <v>244</v>
      </c>
      <c r="C78" s="103">
        <v>0</v>
      </c>
      <c r="D78" s="103">
        <v>0</v>
      </c>
    </row>
    <row r="79" spans="1:4" ht="11.25" customHeight="1" x14ac:dyDescent="0.25">
      <c r="A79" s="125">
        <v>5530</v>
      </c>
      <c r="B79" s="135" t="s">
        <v>245</v>
      </c>
      <c r="C79" s="103">
        <f>SUM(C80:C84)</f>
        <v>0</v>
      </c>
      <c r="D79" s="103">
        <f>SUM(D80:D84)</f>
        <v>0</v>
      </c>
    </row>
    <row r="80" spans="1:4" ht="11.25" customHeight="1" x14ac:dyDescent="0.25">
      <c r="A80" s="125">
        <v>5531</v>
      </c>
      <c r="B80" s="135" t="s">
        <v>246</v>
      </c>
      <c r="C80" s="103">
        <v>0</v>
      </c>
      <c r="D80" s="103">
        <v>0</v>
      </c>
    </row>
    <row r="81" spans="1:4" ht="11.25" customHeight="1" x14ac:dyDescent="0.25">
      <c r="A81" s="125">
        <v>5532</v>
      </c>
      <c r="B81" s="135" t="s">
        <v>247</v>
      </c>
      <c r="C81" s="103">
        <v>0</v>
      </c>
      <c r="D81" s="103">
        <v>0</v>
      </c>
    </row>
    <row r="82" spans="1:4" ht="11.25" customHeight="1" x14ac:dyDescent="0.25">
      <c r="A82" s="125">
        <v>5533</v>
      </c>
      <c r="B82" s="135" t="s">
        <v>248</v>
      </c>
      <c r="C82" s="103">
        <v>0</v>
      </c>
      <c r="D82" s="103">
        <v>0</v>
      </c>
    </row>
    <row r="83" spans="1:4" ht="11.25" customHeight="1" x14ac:dyDescent="0.25">
      <c r="A83" s="125">
        <v>5534</v>
      </c>
      <c r="B83" s="135" t="s">
        <v>249</v>
      </c>
      <c r="C83" s="103">
        <v>0</v>
      </c>
      <c r="D83" s="103">
        <v>0</v>
      </c>
    </row>
    <row r="84" spans="1:4" ht="11.25" customHeight="1" x14ac:dyDescent="0.25">
      <c r="A84" s="125">
        <v>5535</v>
      </c>
      <c r="B84" s="135" t="s">
        <v>250</v>
      </c>
      <c r="C84" s="103">
        <v>0</v>
      </c>
      <c r="D84" s="103">
        <v>0</v>
      </c>
    </row>
    <row r="85" spans="1:4" ht="11.25" customHeight="1" x14ac:dyDescent="0.25">
      <c r="A85" s="125">
        <v>5590</v>
      </c>
      <c r="B85" s="135" t="s">
        <v>251</v>
      </c>
      <c r="C85" s="103">
        <f>SUM(C86:C93)</f>
        <v>0</v>
      </c>
      <c r="D85" s="103">
        <f>SUM(D86:D93)</f>
        <v>0</v>
      </c>
    </row>
    <row r="86" spans="1:4" ht="11.25" customHeight="1" x14ac:dyDescent="0.25">
      <c r="A86" s="125">
        <v>5591</v>
      </c>
      <c r="B86" s="135" t="s">
        <v>252</v>
      </c>
      <c r="C86" s="103">
        <v>0</v>
      </c>
      <c r="D86" s="103">
        <v>0</v>
      </c>
    </row>
    <row r="87" spans="1:4" ht="11.25" customHeight="1" x14ac:dyDescent="0.25">
      <c r="A87" s="125">
        <v>5592</v>
      </c>
      <c r="B87" s="135" t="s">
        <v>253</v>
      </c>
      <c r="C87" s="103">
        <v>0</v>
      </c>
      <c r="D87" s="103">
        <v>0</v>
      </c>
    </row>
    <row r="88" spans="1:4" ht="11.25" customHeight="1" x14ac:dyDescent="0.25">
      <c r="A88" s="125">
        <v>5593</v>
      </c>
      <c r="B88" s="135" t="s">
        <v>254</v>
      </c>
      <c r="C88" s="103">
        <v>0</v>
      </c>
      <c r="D88" s="103">
        <v>0</v>
      </c>
    </row>
    <row r="89" spans="1:4" ht="11.25" customHeight="1" x14ac:dyDescent="0.25">
      <c r="A89" s="125">
        <v>5594</v>
      </c>
      <c r="B89" s="135" t="s">
        <v>461</v>
      </c>
      <c r="C89" s="103">
        <v>0</v>
      </c>
      <c r="D89" s="103">
        <v>0</v>
      </c>
    </row>
    <row r="90" spans="1:4" ht="11.25" customHeight="1" x14ac:dyDescent="0.25">
      <c r="A90" s="125">
        <v>5595</v>
      </c>
      <c r="B90" s="135" t="s">
        <v>256</v>
      </c>
      <c r="C90" s="103">
        <v>0</v>
      </c>
      <c r="D90" s="103">
        <v>0</v>
      </c>
    </row>
    <row r="91" spans="1:4" ht="11.25" customHeight="1" x14ac:dyDescent="0.25">
      <c r="A91" s="125">
        <v>5596</v>
      </c>
      <c r="B91" s="135" t="s">
        <v>148</v>
      </c>
      <c r="C91" s="103">
        <v>0</v>
      </c>
      <c r="D91" s="103">
        <v>0</v>
      </c>
    </row>
    <row r="92" spans="1:4" ht="11.25" customHeight="1" x14ac:dyDescent="0.25">
      <c r="A92" s="125">
        <v>5597</v>
      </c>
      <c r="B92" s="135" t="s">
        <v>257</v>
      </c>
      <c r="C92" s="103">
        <v>0</v>
      </c>
      <c r="D92" s="103">
        <v>0</v>
      </c>
    </row>
    <row r="93" spans="1:4" ht="11.25" customHeight="1" x14ac:dyDescent="0.25">
      <c r="A93" s="125">
        <v>5599</v>
      </c>
      <c r="B93" s="135" t="s">
        <v>259</v>
      </c>
      <c r="C93" s="103">
        <v>0</v>
      </c>
      <c r="D93" s="103">
        <v>0</v>
      </c>
    </row>
    <row r="94" spans="1:4" ht="11.25" customHeight="1" x14ac:dyDescent="0.25">
      <c r="A94" s="123">
        <v>5600</v>
      </c>
      <c r="B94" s="124" t="s">
        <v>260</v>
      </c>
      <c r="C94" s="104">
        <f>C95</f>
        <v>38534821.509999998</v>
      </c>
      <c r="D94" s="104">
        <f>D95</f>
        <v>56379049.369999997</v>
      </c>
    </row>
    <row r="95" spans="1:4" ht="11.25" customHeight="1" x14ac:dyDescent="0.25">
      <c r="A95" s="125">
        <v>5610</v>
      </c>
      <c r="B95" s="135" t="s">
        <v>261</v>
      </c>
      <c r="C95" s="103">
        <f>C96</f>
        <v>38534821.509999998</v>
      </c>
      <c r="D95" s="103">
        <f>D96</f>
        <v>56379049.369999997</v>
      </c>
    </row>
    <row r="96" spans="1:4" ht="11.25" customHeight="1" x14ac:dyDescent="0.25">
      <c r="A96" s="125">
        <v>5611</v>
      </c>
      <c r="B96" s="135" t="s">
        <v>262</v>
      </c>
      <c r="C96" s="103">
        <v>38534821.509999998</v>
      </c>
      <c r="D96" s="103">
        <v>56379049.369999997</v>
      </c>
    </row>
    <row r="97" spans="1:4" ht="11.25" customHeight="1" x14ac:dyDescent="0.25">
      <c r="A97" s="123">
        <v>2110</v>
      </c>
      <c r="B97" s="136" t="s">
        <v>462</v>
      </c>
      <c r="C97" s="104">
        <f>SUM(C98:C102)</f>
        <v>1111410.97</v>
      </c>
      <c r="D97" s="104">
        <f>SUM(D98:D102)</f>
        <v>1768305.62</v>
      </c>
    </row>
    <row r="98" spans="1:4" ht="11.25" customHeight="1" x14ac:dyDescent="0.25">
      <c r="A98" s="125">
        <v>2111</v>
      </c>
      <c r="B98" s="135" t="s">
        <v>463</v>
      </c>
      <c r="C98" s="103">
        <v>92740.96</v>
      </c>
      <c r="D98" s="103">
        <v>276436.62</v>
      </c>
    </row>
    <row r="99" spans="1:4" ht="11.25" customHeight="1" x14ac:dyDescent="0.25">
      <c r="A99" s="125">
        <v>2112</v>
      </c>
      <c r="B99" s="135" t="s">
        <v>464</v>
      </c>
      <c r="C99" s="103">
        <v>297642.89</v>
      </c>
      <c r="D99" s="103">
        <v>854889</v>
      </c>
    </row>
    <row r="100" spans="1:4" ht="11.25" customHeight="1" x14ac:dyDescent="0.25">
      <c r="A100" s="125">
        <v>2112</v>
      </c>
      <c r="B100" s="135" t="s">
        <v>465</v>
      </c>
      <c r="C100" s="103">
        <v>726527.12</v>
      </c>
      <c r="D100" s="103">
        <v>636980</v>
      </c>
    </row>
    <row r="101" spans="1:4" ht="9.75" customHeight="1" x14ac:dyDescent="0.25">
      <c r="A101" s="125">
        <v>2115</v>
      </c>
      <c r="B101" s="135" t="s">
        <v>466</v>
      </c>
      <c r="C101" s="103">
        <v>-5500</v>
      </c>
      <c r="D101" s="103">
        <v>0</v>
      </c>
    </row>
    <row r="102" spans="1:4" ht="9.75" customHeight="1" x14ac:dyDescent="0.25">
      <c r="A102" s="125">
        <v>2114</v>
      </c>
      <c r="B102" s="135" t="s">
        <v>467</v>
      </c>
      <c r="C102" s="103">
        <v>0</v>
      </c>
      <c r="D102" s="103">
        <v>0</v>
      </c>
    </row>
    <row r="103" spans="1:4" ht="9.75" customHeight="1" x14ac:dyDescent="0.25">
      <c r="A103" s="132"/>
      <c r="B103" s="137" t="s">
        <v>591</v>
      </c>
      <c r="C103" s="129">
        <f>+C104</f>
        <v>0</v>
      </c>
      <c r="D103" s="129">
        <f>+D104</f>
        <v>0</v>
      </c>
    </row>
    <row r="104" spans="1:4" ht="9.75" customHeight="1" x14ac:dyDescent="0.25">
      <c r="A104" s="127">
        <v>1270</v>
      </c>
      <c r="B104" s="128" t="s">
        <v>344</v>
      </c>
      <c r="C104" s="138">
        <f>+C105</f>
        <v>0</v>
      </c>
      <c r="D104" s="138">
        <f>+D105</f>
        <v>0</v>
      </c>
    </row>
    <row r="105" spans="1:4" ht="9.75" customHeight="1" x14ac:dyDescent="0.25">
      <c r="A105" s="132">
        <v>1273</v>
      </c>
      <c r="B105" s="133" t="s">
        <v>592</v>
      </c>
      <c r="C105" s="139">
        <v>0</v>
      </c>
      <c r="D105" s="139">
        <v>0</v>
      </c>
    </row>
    <row r="106" spans="1:4" ht="11.25" customHeight="1" x14ac:dyDescent="0.25">
      <c r="A106" s="132"/>
      <c r="B106" s="137" t="s">
        <v>593</v>
      </c>
      <c r="C106" s="129">
        <f>+C107+C129</f>
        <v>407828.43</v>
      </c>
      <c r="D106" s="129">
        <f>+D107+D129</f>
        <v>39762746.010000005</v>
      </c>
    </row>
    <row r="107" spans="1:4" ht="9.75" customHeight="1" x14ac:dyDescent="0.25">
      <c r="A107" s="127">
        <v>4300</v>
      </c>
      <c r="B107" s="140" t="s">
        <v>594</v>
      </c>
      <c r="C107" s="138">
        <f>C121+C108+C111+C117+C119</f>
        <v>0</v>
      </c>
      <c r="D107" s="141">
        <f>D121+D108+D111+D117+D119</f>
        <v>0</v>
      </c>
    </row>
    <row r="108" spans="1:4" ht="9.75" customHeight="1" x14ac:dyDescent="0.25">
      <c r="A108" s="127">
        <v>4310</v>
      </c>
      <c r="B108" s="140" t="s">
        <v>133</v>
      </c>
      <c r="C108" s="138">
        <f>SUM(C109:C110)</f>
        <v>0</v>
      </c>
      <c r="D108" s="138">
        <f>SUM(D109:D110)</f>
        <v>0</v>
      </c>
    </row>
    <row r="109" spans="1:4" ht="9.75" customHeight="1" x14ac:dyDescent="0.25">
      <c r="A109" s="132">
        <v>4311</v>
      </c>
      <c r="B109" s="142" t="s">
        <v>134</v>
      </c>
      <c r="C109" s="139">
        <v>0</v>
      </c>
      <c r="D109" s="143">
        <v>0</v>
      </c>
    </row>
    <row r="110" spans="1:4" ht="9.75" customHeight="1" x14ac:dyDescent="0.25">
      <c r="A110" s="132">
        <v>4319</v>
      </c>
      <c r="B110" s="142" t="s">
        <v>135</v>
      </c>
      <c r="C110" s="139">
        <v>0</v>
      </c>
      <c r="D110" s="143">
        <v>0</v>
      </c>
    </row>
    <row r="111" spans="1:4" ht="9.75" customHeight="1" x14ac:dyDescent="0.25">
      <c r="A111" s="127">
        <v>4320</v>
      </c>
      <c r="B111" s="140" t="s">
        <v>136</v>
      </c>
      <c r="C111" s="138">
        <f>SUM(C112:C116)</f>
        <v>0</v>
      </c>
      <c r="D111" s="138">
        <f>SUM(D112:D116)</f>
        <v>0</v>
      </c>
    </row>
    <row r="112" spans="1:4" ht="9.75" customHeight="1" x14ac:dyDescent="0.25">
      <c r="A112" s="132">
        <v>4321</v>
      </c>
      <c r="B112" s="142" t="s">
        <v>137</v>
      </c>
      <c r="C112" s="139">
        <v>0</v>
      </c>
      <c r="D112" s="143">
        <v>0</v>
      </c>
    </row>
    <row r="113" spans="1:4" ht="9.75" customHeight="1" x14ac:dyDescent="0.25">
      <c r="A113" s="132">
        <v>4322</v>
      </c>
      <c r="B113" s="142" t="s">
        <v>138</v>
      </c>
      <c r="C113" s="139">
        <v>0</v>
      </c>
      <c r="D113" s="143">
        <v>0</v>
      </c>
    </row>
    <row r="114" spans="1:4" ht="9.75" customHeight="1" x14ac:dyDescent="0.25">
      <c r="A114" s="132">
        <v>4323</v>
      </c>
      <c r="B114" s="142" t="s">
        <v>139</v>
      </c>
      <c r="C114" s="139">
        <v>0</v>
      </c>
      <c r="D114" s="143">
        <v>0</v>
      </c>
    </row>
    <row r="115" spans="1:4" ht="9.75" customHeight="1" x14ac:dyDescent="0.25">
      <c r="A115" s="132">
        <v>4324</v>
      </c>
      <c r="B115" s="142" t="s">
        <v>140</v>
      </c>
      <c r="C115" s="139">
        <v>0</v>
      </c>
      <c r="D115" s="143">
        <v>0</v>
      </c>
    </row>
    <row r="116" spans="1:4" ht="9.75" customHeight="1" x14ac:dyDescent="0.25">
      <c r="A116" s="132">
        <v>4325</v>
      </c>
      <c r="B116" s="142" t="s">
        <v>141</v>
      </c>
      <c r="C116" s="139">
        <v>0</v>
      </c>
      <c r="D116" s="143">
        <v>0</v>
      </c>
    </row>
    <row r="117" spans="1:4" ht="9.75" customHeight="1" x14ac:dyDescent="0.25">
      <c r="A117" s="127">
        <v>4330</v>
      </c>
      <c r="B117" s="140" t="s">
        <v>142</v>
      </c>
      <c r="C117" s="138">
        <f>C118</f>
        <v>0</v>
      </c>
      <c r="D117" s="138">
        <f>D118</f>
        <v>0</v>
      </c>
    </row>
    <row r="118" spans="1:4" ht="9.75" customHeight="1" x14ac:dyDescent="0.25">
      <c r="A118" s="132">
        <v>4331</v>
      </c>
      <c r="B118" s="142" t="s">
        <v>142</v>
      </c>
      <c r="C118" s="139">
        <v>0</v>
      </c>
      <c r="D118" s="143">
        <v>0</v>
      </c>
    </row>
    <row r="119" spans="1:4" ht="9.75" customHeight="1" x14ac:dyDescent="0.25">
      <c r="A119" s="127">
        <v>4340</v>
      </c>
      <c r="B119" s="140" t="s">
        <v>143</v>
      </c>
      <c r="C119" s="138">
        <f>C120</f>
        <v>0</v>
      </c>
      <c r="D119" s="138">
        <f>D120</f>
        <v>0</v>
      </c>
    </row>
    <row r="120" spans="1:4" ht="9.75" customHeight="1" x14ac:dyDescent="0.25">
      <c r="A120" s="132">
        <v>4341</v>
      </c>
      <c r="B120" s="142" t="s">
        <v>143</v>
      </c>
      <c r="C120" s="139">
        <v>0</v>
      </c>
      <c r="D120" s="143">
        <v>0</v>
      </c>
    </row>
    <row r="121" spans="1:4" ht="9.75" customHeight="1" x14ac:dyDescent="0.25">
      <c r="A121" s="19">
        <v>4390</v>
      </c>
      <c r="B121" s="20" t="s">
        <v>144</v>
      </c>
      <c r="C121" s="144">
        <f>SUM(C122:C128)</f>
        <v>0</v>
      </c>
      <c r="D121" s="144">
        <f>SUM(D122:D128)</f>
        <v>0</v>
      </c>
    </row>
    <row r="122" spans="1:4" ht="9.75" customHeight="1" x14ac:dyDescent="0.25">
      <c r="A122" s="16">
        <v>4392</v>
      </c>
      <c r="B122" s="145" t="s">
        <v>145</v>
      </c>
      <c r="C122" s="146">
        <v>0</v>
      </c>
      <c r="D122" s="146">
        <v>0</v>
      </c>
    </row>
    <row r="123" spans="1:4" ht="9.75" customHeight="1" x14ac:dyDescent="0.25">
      <c r="A123" s="16">
        <v>4393</v>
      </c>
      <c r="B123" s="145" t="s">
        <v>146</v>
      </c>
      <c r="C123" s="146">
        <v>0</v>
      </c>
      <c r="D123" s="146">
        <v>0</v>
      </c>
    </row>
    <row r="124" spans="1:4" ht="11.25" customHeight="1" x14ac:dyDescent="0.25">
      <c r="A124" s="16">
        <v>4394</v>
      </c>
      <c r="B124" s="145" t="s">
        <v>147</v>
      </c>
      <c r="C124" s="146">
        <v>0</v>
      </c>
      <c r="D124" s="146">
        <v>0</v>
      </c>
    </row>
    <row r="125" spans="1:4" ht="11.25" customHeight="1" x14ac:dyDescent="0.25">
      <c r="A125" s="16">
        <v>4395</v>
      </c>
      <c r="B125" s="145" t="s">
        <v>148</v>
      </c>
      <c r="C125" s="146">
        <v>0</v>
      </c>
      <c r="D125" s="146">
        <v>0</v>
      </c>
    </row>
    <row r="126" spans="1:4" ht="11.25" customHeight="1" x14ac:dyDescent="0.25">
      <c r="A126" s="16">
        <v>4396</v>
      </c>
      <c r="B126" s="145" t="s">
        <v>149</v>
      </c>
      <c r="C126" s="146">
        <v>0</v>
      </c>
      <c r="D126" s="146">
        <v>0</v>
      </c>
    </row>
    <row r="127" spans="1:4" ht="11.25" customHeight="1" x14ac:dyDescent="0.25">
      <c r="A127" s="16">
        <v>4397</v>
      </c>
      <c r="B127" s="145" t="s">
        <v>150</v>
      </c>
      <c r="C127" s="146">
        <v>0</v>
      </c>
      <c r="D127" s="146">
        <v>0</v>
      </c>
    </row>
    <row r="128" spans="1:4" ht="11.25" customHeight="1" x14ac:dyDescent="0.25">
      <c r="A128" s="132">
        <v>4399</v>
      </c>
      <c r="B128" s="142" t="s">
        <v>144</v>
      </c>
      <c r="C128" s="139">
        <v>0</v>
      </c>
      <c r="D128" s="139">
        <v>0</v>
      </c>
    </row>
    <row r="129" spans="1:4" ht="11.25" customHeight="1" x14ac:dyDescent="0.25">
      <c r="A129" s="123">
        <v>1120</v>
      </c>
      <c r="B129" s="136" t="s">
        <v>468</v>
      </c>
      <c r="C129" s="104">
        <f>SUM(C130:C138)</f>
        <v>407828.43</v>
      </c>
      <c r="D129" s="104">
        <f>SUM(D130:D138)</f>
        <v>39762746.010000005</v>
      </c>
    </row>
    <row r="130" spans="1:4" ht="11.25" customHeight="1" x14ac:dyDescent="0.25">
      <c r="A130" s="125">
        <v>1124</v>
      </c>
      <c r="B130" s="147" t="s">
        <v>469</v>
      </c>
      <c r="C130" s="148">
        <v>0</v>
      </c>
      <c r="D130" s="103">
        <v>0</v>
      </c>
    </row>
    <row r="131" spans="1:4" ht="11.25" customHeight="1" x14ac:dyDescent="0.25">
      <c r="A131" s="125">
        <v>1124</v>
      </c>
      <c r="B131" s="147" t="s">
        <v>470</v>
      </c>
      <c r="C131" s="148">
        <v>0</v>
      </c>
      <c r="D131" s="103">
        <v>0</v>
      </c>
    </row>
    <row r="132" spans="1:4" ht="11.25" customHeight="1" x14ac:dyDescent="0.25">
      <c r="A132" s="125">
        <v>1124</v>
      </c>
      <c r="B132" s="147" t="s">
        <v>471</v>
      </c>
      <c r="C132" s="148">
        <v>0</v>
      </c>
      <c r="D132" s="103">
        <v>0</v>
      </c>
    </row>
    <row r="133" spans="1:4" ht="11.25" customHeight="1" x14ac:dyDescent="0.25">
      <c r="A133" s="125">
        <v>1124</v>
      </c>
      <c r="B133" s="147" t="s">
        <v>472</v>
      </c>
      <c r="C133" s="148">
        <v>406002.43</v>
      </c>
      <c r="D133" s="103">
        <v>0</v>
      </c>
    </row>
    <row r="134" spans="1:4" ht="16.5" customHeight="1" x14ac:dyDescent="0.25">
      <c r="A134" s="125">
        <v>1124</v>
      </c>
      <c r="B134" s="147" t="s">
        <v>473</v>
      </c>
      <c r="C134" s="103">
        <v>1826</v>
      </c>
      <c r="D134" s="103">
        <v>0</v>
      </c>
    </row>
    <row r="135" spans="1:4" ht="10.5" customHeight="1" x14ac:dyDescent="0.25">
      <c r="A135" s="125">
        <v>1124</v>
      </c>
      <c r="B135" s="147" t="s">
        <v>474</v>
      </c>
      <c r="C135" s="103">
        <v>0</v>
      </c>
      <c r="D135" s="103">
        <v>4668.46</v>
      </c>
    </row>
    <row r="136" spans="1:4" ht="13.5" customHeight="1" x14ac:dyDescent="0.25">
      <c r="A136" s="125">
        <v>1122</v>
      </c>
      <c r="B136" s="147" t="s">
        <v>475</v>
      </c>
      <c r="C136" s="103">
        <v>0</v>
      </c>
      <c r="D136" s="103">
        <v>0</v>
      </c>
    </row>
    <row r="137" spans="1:4" ht="15" customHeight="1" x14ac:dyDescent="0.25">
      <c r="A137" s="125">
        <v>1122</v>
      </c>
      <c r="B137" s="147" t="s">
        <v>476</v>
      </c>
      <c r="C137" s="148">
        <v>0</v>
      </c>
      <c r="D137" s="103">
        <v>39362503.590000004</v>
      </c>
    </row>
    <row r="138" spans="1:4" ht="15" customHeight="1" x14ac:dyDescent="0.25">
      <c r="A138" s="125">
        <v>1122</v>
      </c>
      <c r="B138" s="147" t="s">
        <v>477</v>
      </c>
      <c r="C138" s="103">
        <v>0</v>
      </c>
      <c r="D138" s="103">
        <v>395573.96</v>
      </c>
    </row>
    <row r="139" spans="1:4" ht="15" customHeight="1" x14ac:dyDescent="0.25">
      <c r="A139" s="125"/>
      <c r="B139" s="149" t="s">
        <v>478</v>
      </c>
      <c r="C139" s="104">
        <f>C48+C49-C103-C106</f>
        <v>49206578.950000003</v>
      </c>
      <c r="D139" s="104">
        <f>D48+D49-D103-D106</f>
        <v>25970381.779999994</v>
      </c>
    </row>
    <row r="140" spans="1:4" ht="15" customHeight="1" x14ac:dyDescent="0.25">
      <c r="A140" s="135"/>
      <c r="B140" s="135"/>
      <c r="C140" s="135"/>
      <c r="D140" s="135"/>
    </row>
    <row r="141" spans="1:4" ht="15" customHeight="1" x14ac:dyDescent="0.25">
      <c r="A141" s="135"/>
      <c r="B141" s="135" t="s">
        <v>65</v>
      </c>
      <c r="C141" s="135"/>
      <c r="D141" s="135"/>
    </row>
    <row r="142" spans="1:4" ht="15" customHeight="1" x14ac:dyDescent="0.25">
      <c r="A142" s="14"/>
      <c r="B142" s="13"/>
      <c r="C142" s="103"/>
      <c r="D142" s="103"/>
    </row>
    <row r="143" spans="1:4" ht="15" customHeight="1" x14ac:dyDescent="0.25">
      <c r="A143" s="14"/>
      <c r="B143" s="13"/>
      <c r="C143" s="114"/>
      <c r="D143" s="103"/>
    </row>
    <row r="144" spans="1:4" ht="15" customHeight="1" x14ac:dyDescent="0.25">
      <c r="A144" s="14"/>
      <c r="B144" s="13"/>
      <c r="C144" s="103"/>
      <c r="D144" s="103"/>
    </row>
    <row r="145" spans="2:4" ht="15" customHeight="1" x14ac:dyDescent="0.25">
      <c r="B145" s="13"/>
      <c r="C145" s="104"/>
      <c r="D145" s="104"/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del trimestre anterior" sqref="D63 D54 C49:D49 C54:C65" xr:uid="{D386CFA8-D8C6-4F5A-AC1B-3C0DF6036448}"/>
    <dataValidation allowBlank="1" showInputMessage="1" showErrorMessage="1" prompt="Importe final del periodo que corresponde la información financiera trimestral que se presenta." sqref="D64:D65 D55:D62" xr:uid="{5F765BB4-ABB4-466E-BF19-7519ECE41B21}"/>
  </dataValidations>
  <pageMargins left="0.51181102362204722" right="0.51181102362204722" top="0.35433070866141736" bottom="0.35433070866141736" header="0" footer="0"/>
  <pageSetup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>
      <selection activeCell="B23" sqref="B23:C2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54" t="str">
        <f>ESF!A1</f>
        <v>MUNICIPIO MOROLEON GUANAJUATO</v>
      </c>
      <c r="B1" s="163"/>
      <c r="C1" s="164"/>
    </row>
    <row r="2" spans="1:3" ht="11.25" customHeight="1" x14ac:dyDescent="0.25">
      <c r="A2" s="156" t="s">
        <v>479</v>
      </c>
      <c r="B2" s="161"/>
      <c r="C2" s="165"/>
    </row>
    <row r="3" spans="1:3" ht="11.25" customHeight="1" x14ac:dyDescent="0.25">
      <c r="A3" s="156" t="str">
        <f>ESF!A3</f>
        <v>Del 01 de Enero al 31 de Diciembre de 2025</v>
      </c>
      <c r="B3" s="161"/>
      <c r="C3" s="165"/>
    </row>
    <row r="4" spans="1:3" ht="9.75" customHeight="1" x14ac:dyDescent="0.25">
      <c r="A4" s="158" t="s">
        <v>480</v>
      </c>
      <c r="B4" s="166"/>
      <c r="C4" s="167"/>
    </row>
    <row r="5" spans="1:3" ht="9.75" customHeight="1" x14ac:dyDescent="0.25">
      <c r="A5" s="168" t="s">
        <v>481</v>
      </c>
      <c r="B5" s="169"/>
      <c r="C5" s="24">
        <v>2025</v>
      </c>
    </row>
    <row r="6" spans="1:3" ht="9.75" customHeight="1" x14ac:dyDescent="0.25">
      <c r="A6" s="25" t="s">
        <v>482</v>
      </c>
      <c r="B6" s="25"/>
      <c r="C6" s="102">
        <v>359628592.79000002</v>
      </c>
    </row>
    <row r="7" spans="1:3" ht="7.5" customHeight="1" x14ac:dyDescent="0.25">
      <c r="A7" s="1"/>
      <c r="B7" s="27"/>
      <c r="C7" s="28"/>
    </row>
    <row r="8" spans="1:3" ht="9.75" customHeight="1" x14ac:dyDescent="0.25">
      <c r="A8" s="72" t="s">
        <v>483</v>
      </c>
      <c r="B8" s="72"/>
      <c r="C8" s="29">
        <f>SUM(C9:C14)</f>
        <v>0</v>
      </c>
    </row>
    <row r="9" spans="1:3" ht="9.75" customHeight="1" x14ac:dyDescent="0.25">
      <c r="A9" s="73" t="s">
        <v>484</v>
      </c>
      <c r="B9" s="30" t="s">
        <v>133</v>
      </c>
      <c r="C9" s="31">
        <v>0</v>
      </c>
    </row>
    <row r="10" spans="1:3" ht="9.75" customHeight="1" x14ac:dyDescent="0.25">
      <c r="A10" s="74" t="s">
        <v>485</v>
      </c>
      <c r="B10" s="32" t="s">
        <v>486</v>
      </c>
      <c r="C10" s="31">
        <v>0</v>
      </c>
    </row>
    <row r="11" spans="1:3" ht="9.75" customHeight="1" x14ac:dyDescent="0.25">
      <c r="A11" s="74" t="s">
        <v>487</v>
      </c>
      <c r="B11" s="32" t="s">
        <v>142</v>
      </c>
      <c r="C11" s="31">
        <v>0</v>
      </c>
    </row>
    <row r="12" spans="1:3" ht="9.75" customHeight="1" x14ac:dyDescent="0.25">
      <c r="A12" s="74" t="s">
        <v>488</v>
      </c>
      <c r="B12" s="32" t="s">
        <v>143</v>
      </c>
      <c r="C12" s="31">
        <v>0</v>
      </c>
    </row>
    <row r="13" spans="1:3" ht="9.75" customHeight="1" x14ac:dyDescent="0.25">
      <c r="A13" s="74" t="s">
        <v>489</v>
      </c>
      <c r="B13" s="32" t="s">
        <v>144</v>
      </c>
      <c r="C13" s="31">
        <v>0</v>
      </c>
    </row>
    <row r="14" spans="1:3" ht="9.75" customHeight="1" x14ac:dyDescent="0.25">
      <c r="A14" s="75" t="s">
        <v>490</v>
      </c>
      <c r="B14" s="33" t="s">
        <v>491</v>
      </c>
      <c r="C14" s="31">
        <v>0</v>
      </c>
    </row>
    <row r="15" spans="1:3" ht="7.5" customHeight="1" x14ac:dyDescent="0.25">
      <c r="A15" s="1"/>
      <c r="B15" s="34"/>
      <c r="C15" s="35"/>
    </row>
    <row r="16" spans="1:3" ht="9.75" customHeight="1" x14ac:dyDescent="0.25">
      <c r="A16" s="72" t="s">
        <v>492</v>
      </c>
      <c r="B16" s="27"/>
      <c r="C16" s="29">
        <f>SUM(C17:C19)</f>
        <v>8500000</v>
      </c>
    </row>
    <row r="17" spans="1:3" ht="9.75" customHeight="1" x14ac:dyDescent="0.25">
      <c r="A17" s="76">
        <v>3.1</v>
      </c>
      <c r="B17" s="32" t="s">
        <v>493</v>
      </c>
      <c r="C17" s="31">
        <v>0</v>
      </c>
    </row>
    <row r="18" spans="1:3" ht="9.75" customHeight="1" x14ac:dyDescent="0.25">
      <c r="A18" s="77">
        <v>3.2</v>
      </c>
      <c r="B18" s="32" t="s">
        <v>494</v>
      </c>
      <c r="C18" s="31">
        <v>8500000</v>
      </c>
    </row>
    <row r="19" spans="1:3" ht="9.75" customHeight="1" x14ac:dyDescent="0.25">
      <c r="A19" s="77">
        <v>3.3</v>
      </c>
      <c r="B19" s="33" t="s">
        <v>495</v>
      </c>
      <c r="C19" s="36">
        <v>0</v>
      </c>
    </row>
    <row r="20" spans="1:3" ht="7.5" customHeight="1" x14ac:dyDescent="0.25">
      <c r="A20" s="1"/>
      <c r="B20" s="33"/>
      <c r="C20" s="37"/>
    </row>
    <row r="21" spans="1:3" ht="9.75" customHeight="1" x14ac:dyDescent="0.25">
      <c r="A21" s="38" t="s">
        <v>496</v>
      </c>
      <c r="B21" s="38"/>
      <c r="C21" s="26">
        <f>C6+C8-C16</f>
        <v>351128592.79000002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62" t="s">
        <v>65</v>
      </c>
      <c r="C23" s="162"/>
    </row>
    <row r="24" spans="1:3" ht="15" customHeight="1" x14ac:dyDescent="0.25">
      <c r="B24" s="162"/>
      <c r="C24" s="162"/>
    </row>
  </sheetData>
  <mergeCells count="6">
    <mergeCell ref="B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C43" sqref="C4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70" t="str">
        <f>ESF!A1</f>
        <v>MUNICIPIO MOROLEON GUANAJUATO</v>
      </c>
      <c r="B1" s="163"/>
      <c r="C1" s="164"/>
    </row>
    <row r="2" spans="1:3" ht="11.25" customHeight="1" x14ac:dyDescent="0.25">
      <c r="A2" s="171" t="s">
        <v>497</v>
      </c>
      <c r="B2" s="161"/>
      <c r="C2" s="165"/>
    </row>
    <row r="3" spans="1:3" ht="11.25" customHeight="1" x14ac:dyDescent="0.25">
      <c r="A3" s="171" t="str">
        <f>ESF!A3</f>
        <v>Del 01 de Enero al 31 de Diciembre de 2025</v>
      </c>
      <c r="B3" s="161"/>
      <c r="C3" s="165"/>
    </row>
    <row r="4" spans="1:3" ht="9.75" customHeight="1" x14ac:dyDescent="0.25">
      <c r="A4" s="158" t="s">
        <v>480</v>
      </c>
      <c r="B4" s="166"/>
      <c r="C4" s="167"/>
    </row>
    <row r="5" spans="1:3" ht="11.25" customHeight="1" x14ac:dyDescent="0.25">
      <c r="A5" s="168" t="s">
        <v>481</v>
      </c>
      <c r="B5" s="169"/>
      <c r="C5" s="24">
        <v>2025</v>
      </c>
    </row>
    <row r="6" spans="1:3" ht="9.75" customHeight="1" x14ac:dyDescent="0.25">
      <c r="A6" s="78" t="s">
        <v>498</v>
      </c>
      <c r="B6" s="25"/>
      <c r="C6" s="97">
        <v>377765601</v>
      </c>
    </row>
    <row r="7" spans="1:3" ht="7.5" customHeight="1" x14ac:dyDescent="0.25">
      <c r="A7" s="39"/>
      <c r="B7" s="27"/>
      <c r="C7" s="40"/>
    </row>
    <row r="8" spans="1:3" ht="9.75" customHeight="1" x14ac:dyDescent="0.25">
      <c r="A8" s="72" t="s">
        <v>499</v>
      </c>
      <c r="B8" s="41"/>
      <c r="C8" s="98">
        <v>75140004.620000005</v>
      </c>
    </row>
    <row r="9" spans="1:3" ht="9.75" customHeight="1" x14ac:dyDescent="0.25">
      <c r="A9" s="79">
        <v>2.1</v>
      </c>
      <c r="B9" s="42" t="s">
        <v>163</v>
      </c>
      <c r="C9" s="99">
        <v>0</v>
      </c>
    </row>
    <row r="10" spans="1:3" ht="9.75" customHeight="1" x14ac:dyDescent="0.25">
      <c r="A10" s="79">
        <v>2.2000000000000002</v>
      </c>
      <c r="B10" s="42" t="s">
        <v>160</v>
      </c>
      <c r="C10" s="99">
        <v>0</v>
      </c>
    </row>
    <row r="11" spans="1:3" ht="9.75" customHeight="1" x14ac:dyDescent="0.25">
      <c r="A11" s="80">
        <v>2.2999999999999998</v>
      </c>
      <c r="B11" s="43" t="s">
        <v>325</v>
      </c>
      <c r="C11" s="99">
        <v>777589</v>
      </c>
    </row>
    <row r="12" spans="1:3" ht="9.75" customHeight="1" x14ac:dyDescent="0.25">
      <c r="A12" s="80">
        <v>2.4</v>
      </c>
      <c r="B12" s="43" t="s">
        <v>326</v>
      </c>
      <c r="C12" s="99">
        <v>4090</v>
      </c>
    </row>
    <row r="13" spans="1:3" ht="9.75" customHeight="1" x14ac:dyDescent="0.25">
      <c r="A13" s="80">
        <v>2.5</v>
      </c>
      <c r="B13" s="43" t="s">
        <v>327</v>
      </c>
      <c r="C13" s="99">
        <v>0</v>
      </c>
    </row>
    <row r="14" spans="1:3" ht="9.75" customHeight="1" x14ac:dyDescent="0.25">
      <c r="A14" s="80">
        <v>2.6</v>
      </c>
      <c r="B14" s="43" t="s">
        <v>328</v>
      </c>
      <c r="C14" s="99">
        <v>0</v>
      </c>
    </row>
    <row r="15" spans="1:3" ht="9.75" customHeight="1" x14ac:dyDescent="0.25">
      <c r="A15" s="80">
        <v>2.7</v>
      </c>
      <c r="B15" s="43" t="s">
        <v>329</v>
      </c>
      <c r="C15" s="99">
        <v>307210</v>
      </c>
    </row>
    <row r="16" spans="1:3" ht="9.75" customHeight="1" x14ac:dyDescent="0.25">
      <c r="A16" s="80">
        <v>2.8</v>
      </c>
      <c r="B16" s="43" t="s">
        <v>330</v>
      </c>
      <c r="C16" s="99">
        <v>3827198</v>
      </c>
    </row>
    <row r="17" spans="1:3" ht="9.75" customHeight="1" x14ac:dyDescent="0.25">
      <c r="A17" s="80">
        <v>2.9</v>
      </c>
      <c r="B17" s="43" t="s">
        <v>332</v>
      </c>
      <c r="C17" s="99">
        <v>189250.67</v>
      </c>
    </row>
    <row r="18" spans="1:3" ht="9.75" customHeight="1" x14ac:dyDescent="0.25">
      <c r="A18" s="80" t="s">
        <v>500</v>
      </c>
      <c r="B18" s="43" t="s">
        <v>501</v>
      </c>
      <c r="C18" s="99">
        <v>0</v>
      </c>
    </row>
    <row r="19" spans="1:3" ht="9.75" customHeight="1" x14ac:dyDescent="0.25">
      <c r="A19" s="80" t="s">
        <v>502</v>
      </c>
      <c r="B19" s="43" t="s">
        <v>338</v>
      </c>
      <c r="C19" s="99">
        <v>365483.42</v>
      </c>
    </row>
    <row r="20" spans="1:3" ht="9.75" customHeight="1" x14ac:dyDescent="0.25">
      <c r="A20" s="80" t="s">
        <v>503</v>
      </c>
      <c r="B20" s="43" t="s">
        <v>504</v>
      </c>
      <c r="C20" s="99">
        <v>60213230.770000003</v>
      </c>
    </row>
    <row r="21" spans="1:3" ht="9.75" customHeight="1" x14ac:dyDescent="0.25">
      <c r="A21" s="80" t="s">
        <v>505</v>
      </c>
      <c r="B21" s="43" t="s">
        <v>506</v>
      </c>
      <c r="C21" s="99">
        <v>9370952.7599999998</v>
      </c>
    </row>
    <row r="22" spans="1:3" ht="9.75" customHeight="1" x14ac:dyDescent="0.25">
      <c r="A22" s="80" t="s">
        <v>507</v>
      </c>
      <c r="B22" s="43" t="s">
        <v>508</v>
      </c>
      <c r="C22" s="99">
        <v>0</v>
      </c>
    </row>
    <row r="23" spans="1:3" ht="9.75" customHeight="1" x14ac:dyDescent="0.25">
      <c r="A23" s="80" t="s">
        <v>509</v>
      </c>
      <c r="B23" s="43" t="s">
        <v>510</v>
      </c>
      <c r="C23" s="99">
        <v>0</v>
      </c>
    </row>
    <row r="24" spans="1:3" ht="9.75" customHeight="1" x14ac:dyDescent="0.25">
      <c r="A24" s="80" t="s">
        <v>511</v>
      </c>
      <c r="B24" s="43" t="s">
        <v>512</v>
      </c>
      <c r="C24" s="99">
        <v>0</v>
      </c>
    </row>
    <row r="25" spans="1:3" ht="9.75" customHeight="1" x14ac:dyDescent="0.25">
      <c r="A25" s="80" t="s">
        <v>513</v>
      </c>
      <c r="B25" s="43" t="s">
        <v>514</v>
      </c>
      <c r="C25" s="99">
        <v>0</v>
      </c>
    </row>
    <row r="26" spans="1:3" ht="9.75" customHeight="1" x14ac:dyDescent="0.25">
      <c r="A26" s="80" t="s">
        <v>515</v>
      </c>
      <c r="B26" s="43" t="s">
        <v>516</v>
      </c>
      <c r="C26" s="99">
        <v>0</v>
      </c>
    </row>
    <row r="27" spans="1:3" ht="9.75" customHeight="1" x14ac:dyDescent="0.25">
      <c r="A27" s="80" t="s">
        <v>517</v>
      </c>
      <c r="B27" s="43" t="s">
        <v>518</v>
      </c>
      <c r="C27" s="99">
        <v>0</v>
      </c>
    </row>
    <row r="28" spans="1:3" ht="9.75" customHeight="1" x14ac:dyDescent="0.25">
      <c r="A28" s="80" t="s">
        <v>519</v>
      </c>
      <c r="B28" s="43" t="s">
        <v>520</v>
      </c>
      <c r="C28" s="99">
        <v>0</v>
      </c>
    </row>
    <row r="29" spans="1:3" ht="9.75" customHeight="1" x14ac:dyDescent="0.25">
      <c r="A29" s="80" t="s">
        <v>521</v>
      </c>
      <c r="B29" s="42" t="s">
        <v>522</v>
      </c>
      <c r="C29" s="99">
        <v>85000</v>
      </c>
    </row>
    <row r="30" spans="1:3" ht="7.5" customHeight="1" x14ac:dyDescent="0.25">
      <c r="A30" s="39"/>
      <c r="B30" s="44"/>
      <c r="C30" s="45"/>
    </row>
    <row r="31" spans="1:3" ht="9.75" customHeight="1" x14ac:dyDescent="0.25">
      <c r="A31" s="81" t="s">
        <v>523</v>
      </c>
      <c r="B31" s="46"/>
      <c r="C31" s="100">
        <v>46482744.960000001</v>
      </c>
    </row>
    <row r="32" spans="1:3" ht="9.75" customHeight="1" x14ac:dyDescent="0.25">
      <c r="A32" s="80" t="s">
        <v>524</v>
      </c>
      <c r="B32" s="43" t="s">
        <v>233</v>
      </c>
      <c r="C32" s="99">
        <v>7947923.4500000002</v>
      </c>
    </row>
    <row r="33" spans="1:3" ht="9.75" customHeight="1" x14ac:dyDescent="0.25">
      <c r="A33" s="80" t="s">
        <v>525</v>
      </c>
      <c r="B33" s="43" t="s">
        <v>242</v>
      </c>
      <c r="C33" s="99">
        <v>0</v>
      </c>
    </row>
    <row r="34" spans="1:3" ht="9.75" customHeight="1" x14ac:dyDescent="0.25">
      <c r="A34" s="80" t="s">
        <v>526</v>
      </c>
      <c r="B34" s="43" t="s">
        <v>245</v>
      </c>
      <c r="C34" s="99">
        <v>0</v>
      </c>
    </row>
    <row r="35" spans="1:3" ht="9.75" customHeight="1" x14ac:dyDescent="0.25">
      <c r="A35" s="80" t="s">
        <v>527</v>
      </c>
      <c r="B35" s="43" t="s">
        <v>251</v>
      </c>
      <c r="C35" s="99">
        <v>0</v>
      </c>
    </row>
    <row r="36" spans="1:3" ht="9.75" customHeight="1" x14ac:dyDescent="0.25">
      <c r="A36" s="80" t="s">
        <v>528</v>
      </c>
      <c r="B36" s="43" t="s">
        <v>261</v>
      </c>
      <c r="C36" s="99">
        <v>38534821.509999998</v>
      </c>
    </row>
    <row r="37" spans="1:3" ht="9.75" customHeight="1" x14ac:dyDescent="0.25">
      <c r="A37" s="80" t="s">
        <v>529</v>
      </c>
      <c r="B37" s="43" t="s">
        <v>530</v>
      </c>
      <c r="C37" s="99">
        <v>0</v>
      </c>
    </row>
    <row r="38" spans="1:3" ht="9.75" customHeight="1" x14ac:dyDescent="0.25">
      <c r="A38" s="80" t="s">
        <v>531</v>
      </c>
      <c r="B38" s="42" t="s">
        <v>532</v>
      </c>
      <c r="C38" s="101">
        <v>0</v>
      </c>
    </row>
    <row r="39" spans="1:3" ht="7.5" customHeight="1" x14ac:dyDescent="0.25">
      <c r="A39" s="39"/>
      <c r="B39" s="47"/>
      <c r="C39" s="48"/>
    </row>
    <row r="40" spans="1:3" ht="9.75" customHeight="1" x14ac:dyDescent="0.25">
      <c r="A40" s="49" t="s">
        <v>533</v>
      </c>
      <c r="B40" s="25"/>
      <c r="C40" s="26">
        <f>C6-C8+C31</f>
        <v>349108341.33999997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16" workbookViewId="0">
      <selection activeCell="D44" sqref="D44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60" t="str">
        <f>'Notas a los Edos Financieros'!A1</f>
        <v>MUNICIPIO MOROLEON GUANAJUATO</v>
      </c>
      <c r="B1" s="174"/>
      <c r="C1" s="174"/>
      <c r="D1" s="174"/>
      <c r="E1" s="174"/>
      <c r="F1" s="174"/>
      <c r="G1" s="60" t="s">
        <v>0</v>
      </c>
      <c r="H1" s="61">
        <f>'Notas a los Edos Financieros'!D1</f>
        <v>2025</v>
      </c>
      <c r="I1" s="13"/>
      <c r="J1" s="13"/>
    </row>
    <row r="2" spans="1:10" ht="11.25" customHeight="1" x14ac:dyDescent="0.2">
      <c r="A2" s="160" t="s">
        <v>534</v>
      </c>
      <c r="B2" s="174"/>
      <c r="C2" s="174"/>
      <c r="D2" s="174"/>
      <c r="E2" s="174"/>
      <c r="F2" s="174"/>
      <c r="G2" s="60" t="s">
        <v>2</v>
      </c>
      <c r="H2" s="61" t="str">
        <f>'Notas a los Edos Financieros'!D2</f>
        <v>Anual</v>
      </c>
      <c r="I2" s="13"/>
      <c r="J2" s="13"/>
    </row>
    <row r="3" spans="1:10" ht="11.25" customHeight="1" x14ac:dyDescent="0.2">
      <c r="A3" s="160" t="str">
        <f>'Notas a los Edos Financieros'!A3</f>
        <v>Del 01 de Enero al 31 de Diciembre de 2025</v>
      </c>
      <c r="B3" s="174"/>
      <c r="C3" s="174"/>
      <c r="D3" s="174"/>
      <c r="E3" s="174"/>
      <c r="F3" s="174"/>
      <c r="G3" s="60" t="s">
        <v>3</v>
      </c>
      <c r="H3" s="61" t="str">
        <f>'Notas a los Edos Financieros'!D3</f>
        <v>Cuenta Pública</v>
      </c>
      <c r="I3" s="13"/>
      <c r="J3" s="13"/>
    </row>
    <row r="4" spans="1:10" ht="11.25" customHeight="1" x14ac:dyDescent="0.2">
      <c r="A4" s="160" t="s">
        <v>4</v>
      </c>
      <c r="B4" s="174"/>
      <c r="C4" s="174"/>
      <c r="D4" s="174"/>
      <c r="E4" s="174"/>
      <c r="F4" s="174"/>
      <c r="G4" s="60"/>
      <c r="H4" s="61"/>
      <c r="I4" s="13"/>
      <c r="J4" s="13"/>
    </row>
    <row r="5" spans="1:10" ht="9.75" customHeight="1" x14ac:dyDescent="0.2">
      <c r="A5" s="62" t="s">
        <v>67</v>
      </c>
      <c r="B5" s="63"/>
      <c r="C5" s="63"/>
      <c r="D5" s="63"/>
      <c r="E5" s="63"/>
      <c r="F5" s="63"/>
      <c r="G5" s="63"/>
      <c r="H5" s="63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2" t="s">
        <v>69</v>
      </c>
      <c r="B8" s="82" t="s">
        <v>481</v>
      </c>
      <c r="C8" s="83" t="s">
        <v>535</v>
      </c>
      <c r="D8" s="83" t="s">
        <v>536</v>
      </c>
      <c r="E8" s="83" t="s">
        <v>537</v>
      </c>
      <c r="F8" s="83" t="s">
        <v>538</v>
      </c>
      <c r="G8" s="83" t="s">
        <v>539</v>
      </c>
      <c r="H8" s="83" t="s">
        <v>540</v>
      </c>
      <c r="I8" s="83" t="s">
        <v>541</v>
      </c>
      <c r="J8" s="83" t="s">
        <v>542</v>
      </c>
    </row>
    <row r="9" spans="1:10" ht="9.75" customHeight="1" x14ac:dyDescent="0.2">
      <c r="A9" s="19">
        <v>7000</v>
      </c>
      <c r="B9" s="20" t="s">
        <v>543</v>
      </c>
      <c r="C9" s="21"/>
      <c r="D9" s="21"/>
      <c r="E9" s="21"/>
      <c r="F9" s="21"/>
      <c r="G9" s="21"/>
      <c r="H9" s="21"/>
      <c r="I9" s="21"/>
      <c r="J9" s="21"/>
    </row>
    <row r="10" spans="1:10" ht="9.75" customHeight="1" x14ac:dyDescent="0.2">
      <c r="A10" s="13">
        <v>7110</v>
      </c>
      <c r="B10" s="23" t="s">
        <v>539</v>
      </c>
      <c r="C10" s="15">
        <v>0</v>
      </c>
      <c r="D10" s="15">
        <v>0</v>
      </c>
      <c r="E10" s="15">
        <v>0</v>
      </c>
      <c r="F10" s="15">
        <v>0</v>
      </c>
      <c r="G10" s="94" t="str">
        <f>+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3"/>
      <c r="I10" s="13"/>
      <c r="J10" s="13"/>
    </row>
    <row r="11" spans="1:10" ht="9.75" customHeight="1" x14ac:dyDescent="0.2">
      <c r="A11" s="13">
        <v>7120</v>
      </c>
      <c r="B11" s="23" t="s">
        <v>544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23" t="s">
        <v>545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23" t="s">
        <v>546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23" t="s">
        <v>547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23" t="s">
        <v>548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23" t="s">
        <v>549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23" t="s">
        <v>550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23" t="s">
        <v>551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23" t="s">
        <v>552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23" t="s">
        <v>553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23" t="s">
        <v>554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23" t="s">
        <v>555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23" t="s">
        <v>556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23" t="s">
        <v>557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23" t="s">
        <v>558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23" t="s">
        <v>559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23" t="s">
        <v>560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23" t="s">
        <v>561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23" t="s">
        <v>562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23" t="s">
        <v>563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23" t="s">
        <v>564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23" t="s">
        <v>565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23" t="s">
        <v>566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23" t="s">
        <v>567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23" t="s">
        <v>568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19">
        <v>8000</v>
      </c>
      <c r="B37" s="20" t="s">
        <v>569</v>
      </c>
      <c r="C37" s="21"/>
      <c r="D37" s="21"/>
      <c r="E37" s="21"/>
      <c r="F37" s="21"/>
      <c r="G37" s="21"/>
      <c r="H37" s="21"/>
      <c r="I37" s="21"/>
      <c r="J37" s="21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72" t="s">
        <v>570</v>
      </c>
      <c r="C39" s="17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5" t="s">
        <v>481</v>
      </c>
      <c r="C40" s="93">
        <f>H1</f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0" t="s">
        <v>571</v>
      </c>
      <c r="C41" s="95">
        <v>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0" t="s">
        <v>572</v>
      </c>
      <c r="C42" s="95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0" t="s">
        <v>573</v>
      </c>
      <c r="C43" s="95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50" t="s">
        <v>574</v>
      </c>
      <c r="C44" s="95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51" t="s">
        <v>575</v>
      </c>
      <c r="C45" s="95">
        <v>0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72" t="s">
        <v>576</v>
      </c>
      <c r="C48" s="173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85" t="s">
        <v>481</v>
      </c>
      <c r="C49" s="93">
        <f>H1</f>
        <v>2025</v>
      </c>
    </row>
    <row r="50" spans="1:3" ht="9.75" customHeight="1" x14ac:dyDescent="0.2">
      <c r="A50" s="13">
        <v>8210</v>
      </c>
      <c r="B50" s="50" t="s">
        <v>577</v>
      </c>
      <c r="C50" s="96">
        <v>0</v>
      </c>
    </row>
    <row r="51" spans="1:3" ht="9.75" customHeight="1" x14ac:dyDescent="0.2">
      <c r="A51" s="13">
        <v>8220</v>
      </c>
      <c r="B51" s="50" t="s">
        <v>578</v>
      </c>
      <c r="C51" s="96">
        <v>0</v>
      </c>
    </row>
    <row r="52" spans="1:3" ht="9.75" customHeight="1" x14ac:dyDescent="0.2">
      <c r="A52" s="13">
        <v>8230</v>
      </c>
      <c r="B52" s="50" t="s">
        <v>579</v>
      </c>
      <c r="C52" s="96">
        <v>0</v>
      </c>
    </row>
    <row r="53" spans="1:3" ht="9.75" customHeight="1" x14ac:dyDescent="0.2">
      <c r="A53" s="13">
        <v>8240</v>
      </c>
      <c r="B53" s="50" t="s">
        <v>580</v>
      </c>
      <c r="C53" s="96">
        <v>0</v>
      </c>
    </row>
    <row r="54" spans="1:3" ht="9.75" customHeight="1" x14ac:dyDescent="0.2">
      <c r="A54" s="13">
        <v>8250</v>
      </c>
      <c r="B54" s="50" t="s">
        <v>581</v>
      </c>
      <c r="C54" s="96">
        <v>0</v>
      </c>
    </row>
    <row r="55" spans="1:3" ht="9.75" customHeight="1" x14ac:dyDescent="0.2">
      <c r="A55" s="13">
        <v>8260</v>
      </c>
      <c r="B55" s="50" t="s">
        <v>582</v>
      </c>
      <c r="C55" s="96">
        <v>0</v>
      </c>
    </row>
    <row r="56" spans="1:3" ht="9.75" customHeight="1" thickBot="1" x14ac:dyDescent="0.25">
      <c r="A56" s="13">
        <v>8270</v>
      </c>
      <c r="B56" s="51" t="s">
        <v>583</v>
      </c>
      <c r="C56" s="96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Robe sandoval</cp:lastModifiedBy>
  <cp:revision/>
  <cp:lastPrinted>2026-02-13T15:34:06Z</cp:lastPrinted>
  <dcterms:created xsi:type="dcterms:W3CDTF">2024-07-17T18:53:12Z</dcterms:created>
  <dcterms:modified xsi:type="dcterms:W3CDTF">2026-02-13T15:34:59Z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