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-105" yWindow="-105" windowWidth="19425" windowHeight="1030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<sst xmlns="http://schemas.openxmlformats.org/spreadsheetml/2006/main" count="883" uniqueCount="595">
  <si>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</si>
  <si>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</si>
  <si>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</si>
  <si>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</si>
  <si>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</si>
  <si>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</si>
  <si>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</si>
  <si>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</si>
  <si>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</si>
  <si>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</si>
  <si>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</si>
  <si>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</si>
  <si>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</si>
  <si>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</si>
  <si>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</si>
  <si>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</si>
  <si>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</si>
  <si>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</si>
  <si>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</si>
  <si>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</si>
  <si>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</si>
  <si>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</si>
  <si>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</si>
  <si>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</si>
  <si>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</si>
  <si>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</si>
  <si>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</si>
  <si>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</si>
  <si>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</si>
  <si>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</si>
  <si>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</si>
  <si>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</si>
  <si>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</si>
  <si>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</si>
  <si>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</si>
  <si>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</si>
  <si>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</si>
  <si>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</si>
  <si>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</si>
  <si>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</si>
  <si>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</si>
  <si>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</si>
  <si>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</si>
  <si>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</si>
  <si>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</si>
  <si>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</si>
  <si>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</si>
  <si>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</si>
  <si>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</si>
  <si>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</si>
  <si>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</si>
  <si>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</si>
  <si>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</si>
  <si>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</si>
  <si>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</si>
  <si>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</si>
  <si>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</si>
  <si>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</si>
  <si>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</si>
  <si>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</si>
  <si>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</si>
  <si>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</si>
  <si>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</si>
  <si>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</si>
  <si>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</si>
  <si>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</si>
  <si>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</si>
  <si>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</si>
  <si>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</si>
  <si>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</si>
  <si>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</si>
  <si>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</si>
  <si>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</si>
  <si>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</si>
  <si>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</si>
  <si>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</si>
  <si>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</si>
  <si>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</si>
  <si>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</si>
  <si>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</si>
  <si>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</si>
  <si>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</si>
  <si>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</si>
  <si>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</si>
  <si>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</si>
  <si>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</si>
  <si>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</si>
  <si>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</si>
  <si>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</si>
  <si>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</si>
  <si>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</si>
  <si>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</si>
  <si>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</si>
  <si>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</si>
  <si>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</si>
  <si>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</si>
  <si>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</si>
  <si>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</si>
  <si>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</si>
  <si>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</si>
  <si>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</si>
  <si>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</si>
  <si>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</si>
  <si>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</si>
  <si>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</si>
  <si>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</si>
  <si>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</si>
  <si>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</si>
  <si>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</si>
  <si>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</si>
  <si>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</si>
  <si>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</si>
  <si>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</si>
  <si>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</si>
  <si>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</si>
  <si>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</si>
  <si>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</si>
  <si>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</si>
  <si>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</si>
  <si>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</si>
  <si>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</si>
  <si>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</si>
  <si>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</si>
  <si>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</si>
  <si>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</si>
  <si>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</si>
  <si>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</si>
  <si>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</si>
  <si>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</si>
  <si>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</si>
  <si>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</si>
  <si>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</si>
  <si>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</si>
  <si>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</si>
  <si>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</si>
  <si>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</si>
  <si>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</si>
  <si>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</si>
  <si>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</si>
  <si>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</si>
  <si>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</si>
  <si>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</si>
  <si>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</si>
  <si>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</si>
  <si>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</si>
  <si>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</si>
  <si>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</si>
  <si>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</si>
  <si>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</si>
  <si>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</si>
  <si>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</si>
  <si>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</si>
  <si>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</si>
  <si>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</si>
  <si>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</si>
  <si>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</si>
  <si>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</si>
  <si>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</si>
  <si>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</si>
  <si>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</si>
  <si>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</si>
  <si>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</si>
  <si>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</si>
  <si>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</si>
  <si>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</si>
  <si>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</si>
  <si>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</si>
  <si>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</si>
  <si>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</si>
  <si>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</si>
  <si>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</si>
  <si>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</si>
  <si>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</si>
  <si>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</si>
  <si>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</si>
  <si>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</si>
  <si>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</si>
  <si>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</si>
  <si>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</si>
  <si>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</si>
  <si>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</si>
  <si>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</si>
  <si>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</si>
  <si>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</si>
  <si>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</si>
  <si>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</si>
  <si>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</si>
  <si>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</si>
  <si>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</si>
  <si>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</si>
  <si>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</si>
  <si>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</si>
  <si>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</si>
  <si>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</si>
  <si>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</si>
  <si>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</si>
  <si>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</si>
  <si>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</si>
  <si>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</si>
  <si>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</si>
  <si>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</si>
  <si>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</si>
  <si>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</si>
  <si>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</si>
  <si>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</si>
  <si>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</si>
  <si>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</si>
  <si>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</si>
  <si>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</si>
  <si>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</si>
  <si>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</si>
  <si>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</si>
  <si>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</si>
  <si>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</si>
  <si>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</si>
  <si>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</si>
  <si>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</si>
  <si>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</si>
  <si>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</si>
  <si>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</si>
  <si>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</si>
  <si>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</si>
  <si>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</si>
  <si>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</si>
  <si>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</si>
  <si>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</si>
  <si>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</si>
  <si>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</si>
  <si>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</si>
  <si>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</si>
  <si>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</si>
  <si>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</si>
  <si>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</si>
  <si>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</si>
  <si>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</si>
  <si>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</si>
  <si>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</si>
  <si>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</si>
  <si>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</si>
  <si>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</si>
  <si>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</si>
  <si>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</si>
  <si>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</si>
  <si>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</si>
  <si>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</si>
  <si>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</si>
  <si>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</si>
  <si>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</si>
  <si>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</si>
  <si>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</si>
  <si>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</si>
  <si>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</si>
  <si>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</si>
  <si>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</si>
  <si>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</si>
  <si>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</si>
  <si>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</si>
  <si>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</si>
  <si>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</si>
  <si>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</si>
  <si>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</si>
  <si>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</si>
  <si>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</si>
  <si>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</si>
  <si>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</si>
  <si>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</si>
  <si>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</si>
  <si>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</si>
  <si>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</si>
  <si>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</si>
  <si>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</si>
  <si>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</si>
  <si>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</si>
  <si>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</si>
  <si>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</si>
  <si>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</si>
  <si>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</si>
  <si>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</si>
  <si>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</si>
  <si>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</si>
  <si>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</si>
  <si>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</si>
  <si>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</si>
  <si>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</si>
  <si>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</si>
  <si>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</si>
  <si>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</si>
  <si>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</si>
  <si>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</si>
  <si>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</si>
  <si>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</si>
  <si>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</si>
  <si>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</si>
  <si>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</si>
  <si>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</si>
  <si>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</si>
  <si>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</si>
  <si>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</si>
  <si>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</si>
  <si>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</si>
  <si>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</si>
  <si>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</si>
  <si>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</si>
  <si>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</si>
  <si>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</si>
  <si>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</si>
  <si>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</si>
  <si>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</si>
  <si>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</si>
  <si>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</si>
  <si>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</si>
  <si>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</si>
  <si>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</si>
  <si>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</si>
  <si>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</si>
  <si>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</si>
  <si>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</si>
  <si>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</si>
  <si>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</si>
  <si>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</si>
  <si>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</si>
  <si>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</si>
  <si>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</si>
  <si>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</si>
  <si>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</si>
  <si>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</si>
  <si>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</si>
  <si>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</si>
  <si>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</si>
  <si>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</si>
  <si>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</si>
  <si>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</si>
  <si>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</si>
  <si>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</si>
  <si>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</si>
  <si>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</si>
  <si>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</si>
  <si>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</si>
  <si>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</si>
  <si>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</si>
  <si>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</si>
  <si>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</si>
  <si>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</si>
  <si>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</si>
  <si>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</si>
  <si>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</si>
  <si>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</si>
  <si>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</si>
  <si>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</si>
  <si>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</si>
  <si>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</si>
  <si>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</si>
  <si>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</si>
  <si>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</si>
  <si>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</si>
  <si>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</si>
  <si>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</si>
  <si>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</si>
  <si>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</si>
  <si>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</si>
  <si>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</si>
  <si>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</si>
  <si>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</si>
  <si>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</si>
  <si>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</si>
  <si>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</si>
  <si>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</si>
  <si>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</si>
  <si>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</si>
  <si>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</si>
  <si>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</si>
  <si>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</si>
  <si>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</si>
  <si>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</si>
  <si>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</si>
  <si>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</si>
  <si>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</si>
  <si>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</si>
  <si>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</si>
  <si>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</si>
  <si>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</si>
  <si>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</si>
  <si>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</si>
  <si>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</si>
  <si>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</si>
  <si>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</si>
  <si>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</si>
  <si>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</si>
  <si>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</si>
  <si>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</si>
  <si>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</si>
  <si>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</si>
  <si>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</si>
  <si>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</si>
  <si>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</si>
  <si>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</si>
  <si>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</si>
  <si>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</si>
  <si>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</si>
  <si>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</si>
  <si>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</si>
  <si>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</si>
  <si>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</si>
  <si>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</si>
  <si>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</si>
  <si>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</si>
  <si>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</si>
  <si>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</si>
  <si>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</si>
  <si>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</si>
  <si>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</si>
  <si>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</si>
  <si>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</si>
  <si>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</si>
  <si>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</si>
  <si>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</si>
  <si>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</si>
  <si>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</si>
  <si>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</si>
  <si>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</si>
  <si>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</si>
  <si>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</si>
  <si>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</si>
  <si>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</si>
  <si>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</si>
  <si>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</si>
  <si>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</si>
  <si>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</si>
  <si>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</si>
  <si>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</si>
  <si>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</si>
  <si>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</si>
  <si>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</si>
  <si>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</si>
  <si>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</si>
  <si>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</si>
  <si>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</si>
  <si>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</si>
  <si>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</si>
  <si>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</si>
  <si>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</si>
  <si>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</si>
  <si>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</si>
  <si>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</si>
  <si>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</si>
  <si>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</si>
  <si>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</si>
  <si>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</si>
  <si>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</si>
  <si>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</si>
  <si>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</si>
  <si>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</si>
  <si>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</si>
  <si>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</si>
  <si>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</si>
  <si>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</si>
  <si>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</si>
  <si>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</si>
  <si>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</si>
  <si>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</si>
  <si>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</si>
  <si>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</si>
  <si>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</si>
  <si>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</si>
  <si>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</si>
  <si>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</si>
  <si>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</si>
  <si>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</si>
  <si>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</si>
  <si>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</si>
  <si>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</si>
  <si>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</si>
  <si>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</si>
  <si>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</si>
  <si>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</si>
  <si>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</si>
  <si>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</si>
  <si>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</si>
  <si>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</si>
  <si>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</si>
  <si>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</si>
  <si>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</si>
  <si>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</si>
  <si>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</si>
  <si>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</si>
  <si>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</si>
  <si>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</si>
  <si>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</si>
  <si>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</si>
  <si>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</si>
  <si>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</si>
  <si>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</si>
  <si>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</si>
  <si>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</si>
  <si>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</si>
  <si>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</si>
  <si>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</si>
  <si>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</si>
  <si>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</si>
  <si>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</si>
  <si>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</si>
  <si>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</si>
  <si>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</si>
  <si>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</si>
  <si>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</si>
  <si>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</si>
  <si>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</si>
  <si>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</si>
  <si>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</si>
  <si>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</si>
  <si>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</si>
  <si>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</si>
  <si>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</si>
  <si>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</si>
  <si>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</si>
  <si>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</si>
  <si>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</si>
  <si>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</si>
  <si>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</si>
  <si>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</si>
  <si>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</si>
  <si>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</si>
  <si>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</si>
  <si>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</si>
  <si>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</si>
  <si>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</si>
  <si>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</si>
  <si>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</si>
  <si>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</si>
  <si>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</si>
  <si>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</si>
  <si>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</si>
  <si>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</si>
  <si>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</si>
  <si>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</si>
  <si>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</si>
  <si>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</si>
  <si>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</si>
  <si>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</si>
  <si>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</si>
  <si>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</si>
  <si>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</si>
  <si>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</si>
  <si>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</si>
  <si>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</si>
  <si>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</si>
  <si>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</si>
  <si>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</si>
  <si>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</si>
  <si>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</si>
  <si>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</si>
  <si>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</si>
  <si>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</si>
  <si>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</si>
  <si>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</si>
  <si>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</si>
  <si>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</si>
  <si>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</si>
  <si>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</si>
  <si>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</si>
  <si>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</si>
  <si>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</si>
  <si>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</si>
  <si>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</si>
  <si>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</si>
  <si>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</si>
  <si>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</si>
  <si>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</si>
  <si>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</si>
  <si>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</si>
  <si>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</si>
  <si>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</si>
  <si>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</si>
  <si>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</si>
  <si>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</si>
  <si>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</si>
  <si>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</si>
  <si>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</si>
  <si>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</si>
  <si>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</si>
  <si>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</si>
  <si>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</si>
  <si>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</si>
  <si>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</si>
  <si>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</si>
  <si>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</si>
  <si>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</si>
  <si>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</si>
  <si>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</si>
  <si>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CASA DE LA CULTURA, MOROLEÓN, GTO.</t>
  </si>
  <si>
    <t>Del 1 de Enero al 30 de Junio de 2026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</si>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</sst>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2" fillId="0" borderId="0" xfId="3" applyFont="1" applyAlignment="1" applyProtection="1">
      <alignment horizontal="center" vertical="top"/>
      <protection locked="0"/>
    </xf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53"/>
  <sheetViews>
    <sheetView zoomScaleNormal="100" zoomScaleSheetLayoutView="100" workbookViewId="0">
      <pane ySplit="5" topLeftCell="A18" activePane="bottomLeft" state="frozen"/>
      <selection activeCell="A14" sqref="A14:B14"/>
      <selection pane="bottomLeft" activeCell="B52" sqref="B52:D53"/>
    </sheetView>
  </sheetViews>
  <sheetFormatPr baseColWidth="10" defaultColWidth="12.85546875" defaultRowHeight="11.25" x14ac:dyDescent="0.2"/>
  <cols>
    <col min="1" max="1" width="14.7109375" style="1" customWidth="1"/>
    <col min="2" max="2" width="69.5703125" style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0" t="s">
        <v>589</v>
      </c>
      <c r="B1" s="171"/>
      <c r="C1" s="87" t="s">
        <v>486</v>
      </c>
      <c r="D1" s="88">
        <v>2026</v>
      </c>
    </row>
    <row r="2" spans="1:5" ht="16.149999999999999" customHeight="1" x14ac:dyDescent="0.2">
      <c r="A2" s="172" t="s">
        <v>485</v>
      </c>
      <c r="B2" s="173"/>
      <c r="C2" s="155" t="s">
        <v>487</v>
      </c>
      <c r="D2" s="89" t="s">
        <v>489</v>
      </c>
    </row>
    <row r="3" spans="1:5" ht="11.25" customHeight="1" x14ac:dyDescent="0.2">
      <c r="A3" s="172" t="s">
        <v>590</v>
      </c>
      <c r="B3" s="173"/>
      <c r="C3" s="155" t="s">
        <v>488</v>
      </c>
      <c r="D3" s="90">
        <v>2</v>
      </c>
    </row>
    <row r="4" spans="1:5" ht="15.75" hidden="1" customHeight="1" x14ac:dyDescent="0.2">
      <c r="A4" s="172" t="s">
        <v>504</v>
      </c>
      <c r="B4" s="173"/>
      <c r="C4" s="156"/>
      <c r="D4" s="89"/>
    </row>
    <row r="5" spans="1:5" ht="15" hidden="1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  <row r="52" spans="2:4" x14ac:dyDescent="0.2">
      <c r="B52" s="208" t="s">
        <v>591</v>
      </c>
      <c r="C52" s="208"/>
      <c r="D52" s="208" t="s">
        <v>592</v>
      </c>
    </row>
    <row r="53" spans="2:4" x14ac:dyDescent="0.2">
      <c r="B53" s="208" t="s">
        <v>593</v>
      </c>
      <c r="C53" s="208"/>
      <c r="D53" s="208" t="s">
        <v>594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" right="0.7" top="0.75" bottom="0.75" header="0.3" footer="0.3"/>
  <pageSetup paperSize="9" scale="86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topLeftCell="A31" zoomScaleNormal="100" workbookViewId="0">
      <selection activeCell="E215" sqref="A1:E215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5" t="s">
        <v>589</v>
      </c>
      <c r="B1" s="175"/>
      <c r="C1" s="175"/>
      <c r="D1" s="2" t="s">
        <v>486</v>
      </c>
      <c r="E1" s="8">
        <v>2026</v>
      </c>
    </row>
    <row r="2" spans="1:5" s="3" customFormat="1" ht="18.95" customHeight="1" x14ac:dyDescent="0.25">
      <c r="A2" s="175" t="s">
        <v>491</v>
      </c>
      <c r="B2" s="175"/>
      <c r="C2" s="175"/>
      <c r="D2" s="2" t="s">
        <v>487</v>
      </c>
      <c r="E2" s="8" t="s">
        <v>489</v>
      </c>
    </row>
    <row r="3" spans="1:5" s="3" customFormat="1" ht="18.95" customHeight="1" x14ac:dyDescent="0.25">
      <c r="A3" s="175" t="s">
        <v>590</v>
      </c>
      <c r="B3" s="175"/>
      <c r="C3" s="175"/>
      <c r="D3" s="2" t="s">
        <v>488</v>
      </c>
      <c r="E3" s="8">
        <v>2</v>
      </c>
    </row>
    <row r="4" spans="1:5" s="3" customFormat="1" ht="18.95" customHeight="1" x14ac:dyDescent="0.25">
      <c r="A4" s="175" t="s">
        <v>504</v>
      </c>
      <c r="B4" s="175"/>
      <c r="C4" s="175"/>
      <c r="D4" s="2"/>
      <c r="E4" s="8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4" t="s">
        <v>539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1487581.02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156125</v>
      </c>
      <c r="D10" s="95">
        <f>C10/$C$9</f>
        <v>0.10495226673435239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156125</v>
      </c>
      <c r="D48" s="95">
        <f t="shared" si="0"/>
        <v>0.10495226673435239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156125</v>
      </c>
      <c r="D51" s="29">
        <f t="shared" si="0"/>
        <v>0.10495226673435239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1331456.02</v>
      </c>
      <c r="D57" s="95">
        <f t="shared" si="0"/>
        <v>0.89504773326564757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1331456.02</v>
      </c>
      <c r="D64" s="95">
        <f t="shared" si="0"/>
        <v>0.89504773326564757</v>
      </c>
      <c r="E64" s="24"/>
    </row>
    <row r="65" spans="1:5" x14ac:dyDescent="0.2">
      <c r="A65" s="25">
        <v>4221</v>
      </c>
      <c r="B65" s="26" t="s">
        <v>250</v>
      </c>
      <c r="C65" s="123">
        <v>1331456.02</v>
      </c>
      <c r="D65" s="29">
        <f t="shared" si="0"/>
        <v>0.89504773326564757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538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1332262.79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1294253.07</v>
      </c>
      <c r="D95" s="95">
        <f>C95/$C$94</f>
        <v>0.97146980289076457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1045939.78</v>
      </c>
      <c r="D96" s="95">
        <f t="shared" ref="D96:D159" si="2">C96/$C$94</f>
        <v>0.78508518578380471</v>
      </c>
      <c r="E96" s="26"/>
    </row>
    <row r="97" spans="1:5" x14ac:dyDescent="0.2">
      <c r="A97" s="28">
        <v>5111</v>
      </c>
      <c r="B97" s="26" t="s">
        <v>274</v>
      </c>
      <c r="C97" s="123">
        <v>0</v>
      </c>
      <c r="D97" s="29">
        <f t="shared" si="2"/>
        <v>0</v>
      </c>
      <c r="E97" s="26"/>
    </row>
    <row r="98" spans="1:5" x14ac:dyDescent="0.2">
      <c r="A98" s="28">
        <v>5112</v>
      </c>
      <c r="B98" s="26" t="s">
        <v>275</v>
      </c>
      <c r="C98" s="123">
        <v>1031550.15</v>
      </c>
      <c r="D98" s="29">
        <f t="shared" si="2"/>
        <v>0.77428429116450814</v>
      </c>
      <c r="E98" s="26"/>
    </row>
    <row r="99" spans="1:5" x14ac:dyDescent="0.2">
      <c r="A99" s="28">
        <v>5113</v>
      </c>
      <c r="B99" s="26" t="s">
        <v>276</v>
      </c>
      <c r="C99" s="123">
        <v>14389.63</v>
      </c>
      <c r="D99" s="29">
        <f t="shared" si="2"/>
        <v>1.0800894619296541E-2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0</v>
      </c>
      <c r="D101" s="29">
        <f t="shared" si="2"/>
        <v>0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19989</v>
      </c>
      <c r="D103" s="95">
        <f t="shared" si="2"/>
        <v>1.5003796660867486E-2</v>
      </c>
      <c r="E103" s="26"/>
    </row>
    <row r="104" spans="1:5" x14ac:dyDescent="0.2">
      <c r="A104" s="28">
        <v>5121</v>
      </c>
      <c r="B104" s="26" t="s">
        <v>281</v>
      </c>
      <c r="C104" s="123">
        <v>6310.16</v>
      </c>
      <c r="D104" s="29">
        <f t="shared" si="2"/>
        <v>4.7364229094771912E-3</v>
      </c>
      <c r="E104" s="26"/>
    </row>
    <row r="105" spans="1:5" x14ac:dyDescent="0.2">
      <c r="A105" s="28">
        <v>5122</v>
      </c>
      <c r="B105" s="26" t="s">
        <v>282</v>
      </c>
      <c r="C105" s="123">
        <v>4323.5</v>
      </c>
      <c r="D105" s="29">
        <f t="shared" si="2"/>
        <v>3.2452306200040307E-3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4907.92</v>
      </c>
      <c r="D107" s="29">
        <f t="shared" si="2"/>
        <v>3.6838978291962952E-3</v>
      </c>
      <c r="E107" s="26"/>
    </row>
    <row r="108" spans="1:5" x14ac:dyDescent="0.2">
      <c r="A108" s="28">
        <v>5125</v>
      </c>
      <c r="B108" s="26" t="s">
        <v>285</v>
      </c>
      <c r="C108" s="123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286</v>
      </c>
      <c r="C109" s="123">
        <v>4447.42</v>
      </c>
      <c r="D109" s="29">
        <f t="shared" si="2"/>
        <v>3.338245302189968E-3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0</v>
      </c>
      <c r="D112" s="29">
        <f t="shared" si="2"/>
        <v>0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228324.28999999998</v>
      </c>
      <c r="D113" s="95">
        <f t="shared" si="2"/>
        <v>0.17138082044609229</v>
      </c>
      <c r="E113" s="26"/>
    </row>
    <row r="114" spans="1:5" x14ac:dyDescent="0.2">
      <c r="A114" s="28">
        <v>5131</v>
      </c>
      <c r="B114" s="26" t="s">
        <v>291</v>
      </c>
      <c r="C114" s="123">
        <v>19530.2</v>
      </c>
      <c r="D114" s="29">
        <f t="shared" si="2"/>
        <v>1.4659420158390824E-2</v>
      </c>
      <c r="E114" s="26"/>
    </row>
    <row r="115" spans="1:5" x14ac:dyDescent="0.2">
      <c r="A115" s="28">
        <v>5132</v>
      </c>
      <c r="B115" s="26" t="s">
        <v>292</v>
      </c>
      <c r="C115" s="123">
        <v>0</v>
      </c>
      <c r="D115" s="29">
        <f t="shared" si="2"/>
        <v>0</v>
      </c>
      <c r="E115" s="26"/>
    </row>
    <row r="116" spans="1:5" x14ac:dyDescent="0.2">
      <c r="A116" s="28">
        <v>5133</v>
      </c>
      <c r="B116" s="26" t="s">
        <v>293</v>
      </c>
      <c r="C116" s="123">
        <v>0</v>
      </c>
      <c r="D116" s="29">
        <f t="shared" si="2"/>
        <v>0</v>
      </c>
      <c r="E116" s="26"/>
    </row>
    <row r="117" spans="1:5" x14ac:dyDescent="0.2">
      <c r="A117" s="28">
        <v>5134</v>
      </c>
      <c r="B117" s="26" t="s">
        <v>294</v>
      </c>
      <c r="C117" s="123">
        <v>2090.5700000000002</v>
      </c>
      <c r="D117" s="29">
        <f t="shared" si="2"/>
        <v>1.5691874123422752E-3</v>
      </c>
      <c r="E117" s="26"/>
    </row>
    <row r="118" spans="1:5" x14ac:dyDescent="0.2">
      <c r="A118" s="28">
        <v>5135</v>
      </c>
      <c r="B118" s="26" t="s">
        <v>295</v>
      </c>
      <c r="C118" s="123">
        <v>31910</v>
      </c>
      <c r="D118" s="29">
        <f t="shared" si="2"/>
        <v>2.3951731024477535E-2</v>
      </c>
      <c r="E118" s="26"/>
    </row>
    <row r="119" spans="1:5" x14ac:dyDescent="0.2">
      <c r="A119" s="28">
        <v>5136</v>
      </c>
      <c r="B119" s="26" t="s">
        <v>296</v>
      </c>
      <c r="C119" s="123">
        <v>1994</v>
      </c>
      <c r="D119" s="29">
        <f t="shared" si="2"/>
        <v>1.4967017130306552E-3</v>
      </c>
      <c r="E119" s="26"/>
    </row>
    <row r="120" spans="1:5" x14ac:dyDescent="0.2">
      <c r="A120" s="28">
        <v>5137</v>
      </c>
      <c r="B120" s="26" t="s">
        <v>297</v>
      </c>
      <c r="C120" s="123">
        <v>1000</v>
      </c>
      <c r="D120" s="29">
        <f t="shared" si="2"/>
        <v>7.5060266450885415E-4</v>
      </c>
      <c r="E120" s="26"/>
    </row>
    <row r="121" spans="1:5" x14ac:dyDescent="0.2">
      <c r="A121" s="28">
        <v>5138</v>
      </c>
      <c r="B121" s="26" t="s">
        <v>298</v>
      </c>
      <c r="C121" s="123">
        <v>134651.51999999999</v>
      </c>
      <c r="D121" s="29">
        <f t="shared" si="2"/>
        <v>0.10106978969216725</v>
      </c>
      <c r="E121" s="26"/>
    </row>
    <row r="122" spans="1:5" x14ac:dyDescent="0.2">
      <c r="A122" s="28">
        <v>5139</v>
      </c>
      <c r="B122" s="26" t="s">
        <v>299</v>
      </c>
      <c r="C122" s="123">
        <v>37148</v>
      </c>
      <c r="D122" s="29">
        <f t="shared" si="2"/>
        <v>2.7883387781174912E-2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24579</v>
      </c>
      <c r="D123" s="95">
        <f t="shared" si="2"/>
        <v>1.8449062890963125E-2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24579</v>
      </c>
      <c r="D138" s="95">
        <f t="shared" si="2"/>
        <v>1.8449062890963125E-2</v>
      </c>
      <c r="E138" s="26"/>
    </row>
    <row r="139" spans="1:5" x14ac:dyDescent="0.2">
      <c r="A139" s="28">
        <v>5251</v>
      </c>
      <c r="B139" s="26" t="s">
        <v>313</v>
      </c>
      <c r="C139" s="123">
        <v>24579</v>
      </c>
      <c r="D139" s="29">
        <f t="shared" si="2"/>
        <v>1.8449062890963125E-2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13430.72</v>
      </c>
      <c r="D181" s="95">
        <f t="shared" si="3"/>
        <v>1.0081134218272357E-2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13430.72</v>
      </c>
      <c r="D182" s="95">
        <f t="shared" si="3"/>
        <v>1.0081134218272357E-2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13430.72</v>
      </c>
      <c r="D187" s="29">
        <f t="shared" si="3"/>
        <v>1.0081134218272357E-2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paperSize="9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3"/>
  <sheetViews>
    <sheetView topLeftCell="A109" zoomScale="58" zoomScaleNormal="100" workbookViewId="0">
      <selection activeCell="I11" sqref="I11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7" t="s">
        <v>589</v>
      </c>
      <c r="B1" s="178"/>
      <c r="C1" s="178"/>
      <c r="D1" s="178"/>
      <c r="E1" s="178"/>
      <c r="F1" s="178"/>
      <c r="G1" s="2" t="s">
        <v>486</v>
      </c>
      <c r="H1" s="8">
        <v>2026</v>
      </c>
    </row>
    <row r="2" spans="1:8" s="3" customFormat="1" ht="18.95" customHeight="1" x14ac:dyDescent="0.25">
      <c r="A2" s="177" t="s">
        <v>490</v>
      </c>
      <c r="B2" s="178"/>
      <c r="C2" s="178"/>
      <c r="D2" s="178"/>
      <c r="E2" s="178"/>
      <c r="F2" s="178"/>
      <c r="G2" s="2" t="s">
        <v>487</v>
      </c>
      <c r="H2" s="8" t="s">
        <v>489</v>
      </c>
    </row>
    <row r="3" spans="1:8" s="3" customFormat="1" ht="18.95" customHeight="1" x14ac:dyDescent="0.25">
      <c r="A3" s="177" t="s">
        <v>590</v>
      </c>
      <c r="B3" s="178"/>
      <c r="C3" s="178"/>
      <c r="D3" s="178"/>
      <c r="E3" s="178"/>
      <c r="F3" s="178"/>
      <c r="G3" s="2" t="s">
        <v>488</v>
      </c>
      <c r="H3" s="8">
        <v>2</v>
      </c>
    </row>
    <row r="4" spans="1:8" s="3" customFormat="1" ht="18.95" customHeight="1" x14ac:dyDescent="0.25">
      <c r="A4" s="177" t="s">
        <v>504</v>
      </c>
      <c r="B4" s="178"/>
      <c r="C4" s="178"/>
      <c r="D4" s="178"/>
      <c r="E4" s="178"/>
      <c r="F4" s="178"/>
      <c r="G4" s="2"/>
      <c r="H4" s="8"/>
    </row>
    <row r="5" spans="1:8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7" spans="1:8" x14ac:dyDescent="0.2">
      <c r="A7" s="180" t="s">
        <v>86</v>
      </c>
      <c r="B7" s="180"/>
      <c r="C7" s="180"/>
      <c r="D7" s="180"/>
      <c r="E7" s="180"/>
      <c r="F7" s="180"/>
      <c r="G7" s="180"/>
      <c r="H7" s="180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80" t="s">
        <v>87</v>
      </c>
      <c r="B13" s="180"/>
      <c r="C13" s="180"/>
      <c r="D13" s="180"/>
      <c r="E13" s="180"/>
      <c r="F13" s="180"/>
      <c r="G13" s="180"/>
      <c r="H13" s="180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348373.84</v>
      </c>
      <c r="D15" s="125">
        <v>348373.84</v>
      </c>
      <c r="E15" s="125">
        <v>348373.84</v>
      </c>
      <c r="F15" s="125">
        <v>348373.84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0" t="s">
        <v>88</v>
      </c>
      <c r="B18" s="180"/>
      <c r="C18" s="180"/>
      <c r="D18" s="180"/>
      <c r="E18" s="180"/>
      <c r="F18" s="180"/>
      <c r="G18" s="180"/>
      <c r="H18" s="180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76</v>
      </c>
      <c r="D20" s="125">
        <v>76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0</v>
      </c>
      <c r="D21" s="125">
        <v>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-11402.15</v>
      </c>
      <c r="D23" s="125">
        <v>-11402.15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0" t="s">
        <v>477</v>
      </c>
      <c r="B30" s="180"/>
      <c r="C30" s="180"/>
      <c r="D30" s="180"/>
      <c r="E30" s="180"/>
      <c r="F30" s="180"/>
      <c r="G30" s="180"/>
      <c r="H30" s="180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80" t="s">
        <v>138</v>
      </c>
      <c r="B39" s="180"/>
      <c r="C39" s="180"/>
      <c r="D39" s="180"/>
      <c r="E39" s="180"/>
      <c r="F39" s="180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80" t="s">
        <v>93</v>
      </c>
      <c r="B44" s="180"/>
      <c r="C44" s="180"/>
      <c r="D44" s="180"/>
      <c r="E44" s="180"/>
      <c r="F44" s="180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80" t="s">
        <v>94</v>
      </c>
      <c r="B48" s="180"/>
      <c r="C48" s="180"/>
      <c r="D48" s="180"/>
      <c r="E48" s="180"/>
      <c r="F48" s="180"/>
      <c r="G48" s="180"/>
      <c r="H48" s="180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80" t="s">
        <v>98</v>
      </c>
      <c r="B54" s="180"/>
      <c r="C54" s="180"/>
      <c r="D54" s="180"/>
      <c r="E54" s="180"/>
      <c r="F54" s="180"/>
      <c r="G54" s="180"/>
      <c r="H54" s="180"/>
      <c r="I54" s="180"/>
      <c r="J54" s="180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3304857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879840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2425017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566176.85</v>
      </c>
      <c r="D64" s="125">
        <f t="shared" ref="D64:E64" si="0">SUM(D65:D72)</f>
        <v>13430.720000000001</v>
      </c>
      <c r="E64" s="125">
        <f t="shared" si="0"/>
        <v>-410567.64</v>
      </c>
    </row>
    <row r="65" spans="1:9" x14ac:dyDescent="0.2">
      <c r="A65" s="6">
        <v>1241</v>
      </c>
      <c r="B65" s="4" t="s">
        <v>153</v>
      </c>
      <c r="C65" s="125">
        <v>258783.86</v>
      </c>
      <c r="D65" s="125">
        <v>6180.72</v>
      </c>
      <c r="E65" s="125">
        <v>-195833.64</v>
      </c>
    </row>
    <row r="66" spans="1:9" x14ac:dyDescent="0.2">
      <c r="A66" s="6">
        <v>1242</v>
      </c>
      <c r="B66" s="4" t="s">
        <v>154</v>
      </c>
      <c r="C66" s="125">
        <v>103849.98</v>
      </c>
      <c r="D66" s="125">
        <v>0</v>
      </c>
      <c r="E66" s="125">
        <v>-73059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0</v>
      </c>
      <c r="D68" s="125">
        <v>0</v>
      </c>
      <c r="E68" s="125">
        <v>0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166033.01</v>
      </c>
      <c r="D70" s="125">
        <v>7250</v>
      </c>
      <c r="E70" s="125">
        <v>-141675</v>
      </c>
    </row>
    <row r="71" spans="1:9" x14ac:dyDescent="0.2">
      <c r="A71" s="6">
        <v>1247</v>
      </c>
      <c r="B71" s="4" t="s">
        <v>159</v>
      </c>
      <c r="C71" s="125">
        <v>37510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80" t="s">
        <v>99</v>
      </c>
      <c r="B74" s="180"/>
      <c r="C74" s="180"/>
      <c r="D74" s="180"/>
      <c r="E74" s="180"/>
      <c r="F74" s="180"/>
      <c r="G74" s="180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25212</v>
      </c>
      <c r="D76" s="125">
        <f>SUM(D77:D81)</f>
        <v>0</v>
      </c>
      <c r="E76" s="125">
        <f>SUM(E77:E81)</f>
        <v>-25212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25212</v>
      </c>
      <c r="D80" s="125">
        <v>0</v>
      </c>
      <c r="E80" s="125">
        <v>-25212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80" t="s">
        <v>101</v>
      </c>
      <c r="B90" s="180"/>
      <c r="C90" s="180"/>
      <c r="D90" s="180"/>
      <c r="E90" s="180"/>
      <c r="F90" s="180"/>
      <c r="G90" s="180"/>
      <c r="H90" s="180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80" t="s">
        <v>588</v>
      </c>
      <c r="B96" s="180"/>
      <c r="C96" s="180"/>
      <c r="D96" s="180"/>
      <c r="E96" s="180"/>
      <c r="F96" s="180"/>
      <c r="G96" s="180"/>
      <c r="H96" s="180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80" t="s">
        <v>102</v>
      </c>
      <c r="B108" s="180"/>
      <c r="C108" s="180"/>
      <c r="D108" s="180"/>
      <c r="E108" s="180"/>
      <c r="F108" s="180"/>
      <c r="G108" s="180"/>
      <c r="H108" s="180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-24904.5</v>
      </c>
      <c r="D110" s="125">
        <f>SUM(D111:D119)</f>
        <v>-24904.5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55.76</v>
      </c>
      <c r="D111" s="125">
        <f>C111</f>
        <v>55.76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192.7</v>
      </c>
      <c r="D112" s="125">
        <f t="shared" ref="D112:D119" si="1">C112</f>
        <v>192.7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-6838.97</v>
      </c>
      <c r="D117" s="125">
        <f t="shared" si="1"/>
        <v>-6838.97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-18313.990000000002</v>
      </c>
      <c r="D119" s="125">
        <f t="shared" si="1"/>
        <v>-18313.990000000002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0" t="s">
        <v>103</v>
      </c>
      <c r="B125" s="180"/>
      <c r="C125" s="180"/>
      <c r="D125" s="180"/>
      <c r="E125" s="180"/>
      <c r="F125" s="180"/>
      <c r="G125" s="180"/>
      <c r="H125" s="180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80" t="s">
        <v>543</v>
      </c>
      <c r="B142" s="180"/>
      <c r="C142" s="180"/>
      <c r="D142" s="180"/>
      <c r="E142" s="180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79" t="s">
        <v>547</v>
      </c>
      <c r="B153" s="179"/>
      <c r="C153" s="179"/>
      <c r="D153" s="179"/>
      <c r="E153" s="179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9" t="s">
        <v>557</v>
      </c>
      <c r="B165" s="179"/>
      <c r="C165" s="179"/>
      <c r="D165" s="179"/>
      <c r="E165" s="179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" right="0.7" top="0.75" bottom="0.75" header="0.3" footer="0.3"/>
  <pageSetup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workbookViewId="0">
      <selection sqref="A1:E40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8.9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8.9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8.9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2677.01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155318.23000000001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3875014.5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  <row r="37" spans="2:4" x14ac:dyDescent="0.2">
      <c r="B37" s="208" t="s">
        <v>591</v>
      </c>
      <c r="C37" s="208"/>
      <c r="D37" s="208" t="s">
        <v>592</v>
      </c>
    </row>
    <row r="38" spans="2:4" x14ac:dyDescent="0.2">
      <c r="B38" s="208" t="s">
        <v>593</v>
      </c>
      <c r="C38" s="208"/>
      <c r="D38" s="208" t="s">
        <v>594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8"/>
  <sheetViews>
    <sheetView topLeftCell="A151" zoomScaleNormal="100" workbookViewId="0">
      <selection activeCell="E161" sqref="A1:E161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8.95" customHeight="1" x14ac:dyDescent="0.25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8.95" customHeight="1" x14ac:dyDescent="0.25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8.95" customHeight="1" x14ac:dyDescent="0.25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210591.34</v>
      </c>
      <c r="D10" s="128">
        <v>62506.77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210591.34</v>
      </c>
      <c r="D16" s="129">
        <f>SUM(D9:D15)</f>
        <v>62506.77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0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0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0</v>
      </c>
      <c r="D44" s="129">
        <f>D21+D29+D38</f>
        <v>0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155318.23000000001</v>
      </c>
      <c r="D48" s="129">
        <v>31236.67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13430.72</v>
      </c>
      <c r="D49" s="129">
        <f>D54+D66+D94+D97+D50</f>
        <v>28447.75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13430.72</v>
      </c>
      <c r="D66" s="129">
        <f>D67+D76+D79+D85</f>
        <v>28447.75</v>
      </c>
    </row>
    <row r="67" spans="1:4" x14ac:dyDescent="0.2">
      <c r="A67" s="14">
        <v>5510</v>
      </c>
      <c r="B67" s="12" t="s">
        <v>352</v>
      </c>
      <c r="C67" s="128">
        <f>SUM(C68:C75)</f>
        <v>13430.72</v>
      </c>
      <c r="D67" s="128">
        <f>SUM(D68:D75)</f>
        <v>28447.75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13430.72</v>
      </c>
      <c r="D72" s="128">
        <v>28447.75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168748.95</v>
      </c>
      <c r="D147" s="129">
        <f>D48+D49-D103-D114</f>
        <v>59684.42</v>
      </c>
    </row>
    <row r="148" spans="1:4" x14ac:dyDescent="0.2">
      <c r="C148" s="128"/>
    </row>
    <row r="149" spans="1:4" x14ac:dyDescent="0.2">
      <c r="A149" s="22" t="s">
        <v>506</v>
      </c>
    </row>
    <row r="157" spans="1:4" x14ac:dyDescent="0.2">
      <c r="B157" s="208" t="s">
        <v>591</v>
      </c>
      <c r="C157" s="208"/>
      <c r="D157" s="208" t="s">
        <v>592</v>
      </c>
    </row>
    <row r="158" spans="1:4" x14ac:dyDescent="0.2">
      <c r="B158" s="208" t="s">
        <v>593</v>
      </c>
      <c r="C158" s="208"/>
      <c r="D158" s="208" t="s">
        <v>594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workbookViewId="0">
      <selection sqref="A1:G35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5" t="s">
        <v>589</v>
      </c>
      <c r="B1" s="186"/>
      <c r="C1" s="187"/>
    </row>
    <row r="2" spans="1:3" s="17" customFormat="1" ht="18" customHeight="1" x14ac:dyDescent="0.25">
      <c r="A2" s="188" t="s">
        <v>494</v>
      </c>
      <c r="B2" s="189"/>
      <c r="C2" s="190"/>
    </row>
    <row r="3" spans="1:3" s="17" customFormat="1" ht="18" customHeight="1" x14ac:dyDescent="0.25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1487581.02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4" x14ac:dyDescent="0.2">
      <c r="A17" s="41">
        <v>3.1</v>
      </c>
      <c r="B17" s="35" t="s">
        <v>439</v>
      </c>
      <c r="C17" s="73">
        <v>0</v>
      </c>
    </row>
    <row r="18" spans="1:4" x14ac:dyDescent="0.2">
      <c r="A18" s="42">
        <v>3.2</v>
      </c>
      <c r="B18" s="35" t="s">
        <v>437</v>
      </c>
      <c r="C18" s="73">
        <v>0</v>
      </c>
    </row>
    <row r="19" spans="1:4" x14ac:dyDescent="0.2">
      <c r="A19" s="42">
        <v>3.3</v>
      </c>
      <c r="B19" s="37" t="s">
        <v>438</v>
      </c>
      <c r="C19" s="74">
        <v>0</v>
      </c>
    </row>
    <row r="20" spans="1:4" x14ac:dyDescent="0.2">
      <c r="A20" s="31"/>
      <c r="B20" s="43"/>
      <c r="C20" s="44"/>
    </row>
    <row r="21" spans="1:4" x14ac:dyDescent="0.2">
      <c r="A21" s="45" t="s">
        <v>529</v>
      </c>
      <c r="B21" s="45"/>
      <c r="C21" s="71">
        <f>C6+C8-C16</f>
        <v>1487581.02</v>
      </c>
    </row>
    <row r="23" spans="1:4" ht="21" customHeight="1" x14ac:dyDescent="0.2">
      <c r="A23" s="184" t="s">
        <v>506</v>
      </c>
      <c r="B23" s="184"/>
      <c r="C23" s="184"/>
    </row>
    <row r="30" spans="1:4" x14ac:dyDescent="0.2">
      <c r="B30" s="208" t="s">
        <v>591</v>
      </c>
      <c r="C30" s="208"/>
      <c r="D30" s="208" t="s">
        <v>592</v>
      </c>
    </row>
    <row r="31" spans="1:4" x14ac:dyDescent="0.2">
      <c r="B31" s="208" t="s">
        <v>593</v>
      </c>
      <c r="C31" s="208"/>
      <c r="D31" s="208" t="s">
        <v>594</v>
      </c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showGridLines="0" topLeftCell="A7" workbookViewId="0">
      <selection activeCell="G52" sqref="A1:G52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6" t="s">
        <v>589</v>
      </c>
      <c r="B1" s="197"/>
      <c r="C1" s="198"/>
    </row>
    <row r="2" spans="1:3" s="20" customFormat="1" ht="18.95" customHeight="1" x14ac:dyDescent="0.25">
      <c r="A2" s="199" t="s">
        <v>496</v>
      </c>
      <c r="B2" s="200"/>
      <c r="C2" s="201"/>
    </row>
    <row r="3" spans="1:3" s="20" customFormat="1" ht="18.95" customHeight="1" x14ac:dyDescent="0.25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15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1318832.07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13430.72</v>
      </c>
    </row>
    <row r="32" spans="1:3" x14ac:dyDescent="0.2">
      <c r="A32" s="61" t="s">
        <v>463</v>
      </c>
      <c r="B32" s="48" t="s">
        <v>352</v>
      </c>
      <c r="C32" s="76">
        <v>13430.72</v>
      </c>
    </row>
    <row r="33" spans="1:4" x14ac:dyDescent="0.2">
      <c r="A33" s="61" t="s">
        <v>464</v>
      </c>
      <c r="B33" s="48" t="s">
        <v>40</v>
      </c>
      <c r="C33" s="76">
        <v>0</v>
      </c>
    </row>
    <row r="34" spans="1:4" x14ac:dyDescent="0.2">
      <c r="A34" s="61" t="s">
        <v>465</v>
      </c>
      <c r="B34" s="48" t="s">
        <v>362</v>
      </c>
      <c r="C34" s="76">
        <v>0</v>
      </c>
    </row>
    <row r="35" spans="1:4" x14ac:dyDescent="0.2">
      <c r="A35" s="61" t="s">
        <v>466</v>
      </c>
      <c r="B35" s="48" t="s">
        <v>368</v>
      </c>
      <c r="C35" s="76">
        <v>0</v>
      </c>
    </row>
    <row r="36" spans="1:4" x14ac:dyDescent="0.2">
      <c r="A36" s="61" t="s">
        <v>467</v>
      </c>
      <c r="B36" s="48" t="s">
        <v>376</v>
      </c>
      <c r="C36" s="76">
        <v>0</v>
      </c>
    </row>
    <row r="37" spans="1:4" x14ac:dyDescent="0.2">
      <c r="A37" s="61" t="s">
        <v>531</v>
      </c>
      <c r="B37" s="48" t="s">
        <v>575</v>
      </c>
      <c r="C37" s="76">
        <v>0</v>
      </c>
    </row>
    <row r="38" spans="1:4" x14ac:dyDescent="0.2">
      <c r="A38" s="61" t="s">
        <v>532</v>
      </c>
      <c r="B38" s="56" t="s">
        <v>468</v>
      </c>
      <c r="C38" s="78">
        <v>0</v>
      </c>
    </row>
    <row r="39" spans="1:4" x14ac:dyDescent="0.2">
      <c r="A39" s="49"/>
      <c r="B39" s="52"/>
      <c r="C39" s="53"/>
    </row>
    <row r="40" spans="1:4" x14ac:dyDescent="0.2">
      <c r="A40" s="54" t="s">
        <v>530</v>
      </c>
      <c r="B40" s="30"/>
      <c r="C40" s="71">
        <f>C6-C8+C31</f>
        <v>1332262.79</v>
      </c>
    </row>
    <row r="42" spans="1:4" ht="24" customHeight="1" x14ac:dyDescent="0.2">
      <c r="A42" s="184" t="s">
        <v>506</v>
      </c>
      <c r="B42" s="184"/>
      <c r="C42" s="184"/>
    </row>
    <row r="48" spans="1:4" x14ac:dyDescent="0.2">
      <c r="B48" s="208" t="s">
        <v>591</v>
      </c>
      <c r="C48" s="208"/>
      <c r="D48" s="208" t="s">
        <v>592</v>
      </c>
    </row>
    <row r="49" spans="2:4" x14ac:dyDescent="0.2">
      <c r="B49" s="208" t="s">
        <v>593</v>
      </c>
      <c r="C49" s="208"/>
      <c r="D49" s="208" t="s">
        <v>594</v>
      </c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scale="87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topLeftCell="A7" zoomScale="78" workbookViewId="0">
      <selection activeCell="J65" sqref="A1:J65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1" t="s">
        <v>589</v>
      </c>
      <c r="B1" s="205"/>
      <c r="C1" s="205"/>
      <c r="D1" s="205"/>
      <c r="E1" s="205"/>
      <c r="F1" s="205"/>
      <c r="G1" s="10" t="s">
        <v>486</v>
      </c>
      <c r="H1" s="11">
        <v>2026</v>
      </c>
    </row>
    <row r="2" spans="1:10" ht="18.95" customHeight="1" x14ac:dyDescent="0.2">
      <c r="A2" s="181" t="s">
        <v>497</v>
      </c>
      <c r="B2" s="205"/>
      <c r="C2" s="205"/>
      <c r="D2" s="205"/>
      <c r="E2" s="205"/>
      <c r="F2" s="205"/>
      <c r="G2" s="10" t="s">
        <v>487</v>
      </c>
      <c r="H2" s="11" t="s">
        <v>489</v>
      </c>
    </row>
    <row r="3" spans="1:10" ht="18.95" customHeight="1" x14ac:dyDescent="0.2">
      <c r="A3" s="206" t="s">
        <v>590</v>
      </c>
      <c r="B3" s="207"/>
      <c r="C3" s="207"/>
      <c r="D3" s="207"/>
      <c r="E3" s="207"/>
      <c r="F3" s="207"/>
      <c r="G3" s="10" t="s">
        <v>488</v>
      </c>
      <c r="H3" s="11">
        <v>2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3112143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1624561.98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1487581.02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4" x14ac:dyDescent="0.2">
      <c r="B49" s="113" t="s">
        <v>399</v>
      </c>
      <c r="C49" s="112">
        <f>H1</f>
        <v>2026</v>
      </c>
    </row>
    <row r="50" spans="1:4" x14ac:dyDescent="0.2">
      <c r="A50" s="12">
        <v>8210</v>
      </c>
      <c r="B50" s="86" t="s">
        <v>47</v>
      </c>
      <c r="C50" s="142">
        <v>3112143</v>
      </c>
    </row>
    <row r="51" spans="1:4" x14ac:dyDescent="0.2">
      <c r="A51" s="12">
        <v>8220</v>
      </c>
      <c r="B51" s="86" t="s">
        <v>46</v>
      </c>
      <c r="C51" s="142">
        <v>1922216.87</v>
      </c>
    </row>
    <row r="52" spans="1:4" x14ac:dyDescent="0.2">
      <c r="A52" s="12">
        <v>8230</v>
      </c>
      <c r="B52" s="86" t="s">
        <v>576</v>
      </c>
      <c r="C52" s="142">
        <v>202123.45</v>
      </c>
    </row>
    <row r="53" spans="1:4" x14ac:dyDescent="0.2">
      <c r="A53" s="12">
        <v>8240</v>
      </c>
      <c r="B53" s="86" t="s">
        <v>45</v>
      </c>
      <c r="C53" s="142">
        <v>73217.509999999995</v>
      </c>
    </row>
    <row r="54" spans="1:4" x14ac:dyDescent="0.2">
      <c r="A54" s="12">
        <v>8250</v>
      </c>
      <c r="B54" s="86" t="s">
        <v>44</v>
      </c>
      <c r="C54" s="142">
        <v>0</v>
      </c>
    </row>
    <row r="55" spans="1:4" x14ac:dyDescent="0.2">
      <c r="A55" s="12">
        <v>8260</v>
      </c>
      <c r="B55" s="86" t="s">
        <v>43</v>
      </c>
      <c r="C55" s="142">
        <v>0</v>
      </c>
    </row>
    <row r="56" spans="1:4" x14ac:dyDescent="0.2">
      <c r="A56" s="12">
        <v>8270</v>
      </c>
      <c r="B56" s="86" t="s">
        <v>42</v>
      </c>
      <c r="C56" s="142">
        <v>1318832.07</v>
      </c>
    </row>
    <row r="58" spans="1:4" x14ac:dyDescent="0.2">
      <c r="B58" s="4"/>
    </row>
    <row r="59" spans="1:4" x14ac:dyDescent="0.2">
      <c r="A59" s="145" t="s">
        <v>506</v>
      </c>
    </row>
    <row r="64" spans="1:4" x14ac:dyDescent="0.2">
      <c r="B64" s="208" t="s">
        <v>591</v>
      </c>
      <c r="C64" s="208"/>
      <c r="D64" s="208" t="s">
        <v>592</v>
      </c>
    </row>
    <row r="65" spans="2:4" x14ac:dyDescent="0.2">
      <c r="B65" s="208" t="s">
        <v>593</v>
      </c>
      <c r="C65" s="208"/>
      <c r="D65" s="208" t="s">
        <v>594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paperSize="9" scale="53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2026-07-20T19:18:34Z</cp:lastPrinted>
  <dcterms:created xsi:type="dcterms:W3CDTF">2012-12-11T20:36:24Z</dcterms:created>
  <dcterms:modified xsi:type="dcterms:W3CDTF">2026-07-20T19:20:02Z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