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6\1ER TRIMESTRE\Inf Contable\"/>
    </mc:Choice>
  </mc:AlternateContent>
  <xr:revisionPtr revIDLastSave="0" documentId="13_ncr:1_{794D552A-E7EB-4A70-9C9E-E3374B5FA658}" xr6:coauthVersionLast="47" xr6:coauthVersionMax="47" xr10:uidLastSave="{00000000-0000-0000-0000-000000000000}"/>
  <bookViews>
    <workbookView xWindow="-120" yWindow="-120" windowWidth="20730" windowHeight="110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<sst xmlns="http://schemas.openxmlformats.org/spreadsheetml/2006/main" count="919" uniqueCount="607">
  <si>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</si>
  <si>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</si>
  <si>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</si>
  <si>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</si>
  <si>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</si>
  <si>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</si>
  <si>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</si>
  <si>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</si>
  <si>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</si>
  <si>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</si>
  <si>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</si>
  <si>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</si>
  <si>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</si>
  <si>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</si>
  <si>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</si>
  <si>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</si>
  <si>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</si>
  <si>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</si>
  <si>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</si>
  <si>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</si>
  <si>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</si>
  <si>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</si>
  <si>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</si>
  <si>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</si>
  <si>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</si>
  <si>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</si>
  <si>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</si>
  <si>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</si>
  <si>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</si>
  <si>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</si>
  <si>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</si>
  <si>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</si>
  <si>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</si>
  <si>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</si>
  <si>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</si>
  <si>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</si>
  <si>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</si>
  <si>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</si>
  <si>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</si>
  <si>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</si>
  <si>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</si>
  <si>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</si>
  <si>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</si>
  <si>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</si>
  <si>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</si>
  <si>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</si>
  <si>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</si>
  <si>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</si>
  <si>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</si>
  <si>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</si>
  <si>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</si>
  <si>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</si>
  <si>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</si>
  <si>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</si>
  <si>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</si>
  <si>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</si>
  <si>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</si>
  <si>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</si>
  <si>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</si>
  <si>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</si>
  <si>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</si>
  <si>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</si>
  <si>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</si>
  <si>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</si>
  <si>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</si>
  <si>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</si>
  <si>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</si>
  <si>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</si>
  <si>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</si>
  <si>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</si>
  <si>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</si>
  <si>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</si>
  <si>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</si>
  <si>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</si>
  <si>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</si>
  <si>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</si>
  <si>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</si>
  <si>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</si>
  <si>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</si>
  <si>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</si>
  <si>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</si>
  <si>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</si>
  <si>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</si>
  <si>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</si>
  <si>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</si>
  <si>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</si>
  <si>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</si>
  <si>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</si>
  <si>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</si>
  <si>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</si>
  <si>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</si>
  <si>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</si>
  <si>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</si>
  <si>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</si>
  <si>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</si>
  <si>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</si>
  <si>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</si>
  <si>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</si>
  <si>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</si>
  <si>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</si>
  <si>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</si>
  <si>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</si>
  <si>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</si>
  <si>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</si>
  <si>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</si>
  <si>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</si>
  <si>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</si>
  <si>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</si>
  <si>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</si>
  <si>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</si>
  <si>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</si>
  <si>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</si>
  <si>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</si>
  <si>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</si>
  <si>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</si>
  <si>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</si>
  <si>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</si>
  <si>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</si>
  <si>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</si>
  <si>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</si>
  <si>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</si>
  <si>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</si>
  <si>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</si>
  <si>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</si>
  <si>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</si>
  <si>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</si>
  <si>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</si>
  <si>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</si>
  <si>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</si>
  <si>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</si>
  <si>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</si>
  <si>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</si>
  <si>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</si>
  <si>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</si>
  <si>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</si>
  <si>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</si>
  <si>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</si>
  <si>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</si>
  <si>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</si>
  <si>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</si>
  <si>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</si>
  <si>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</si>
  <si>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</si>
  <si>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</si>
  <si>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</si>
  <si>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</si>
  <si>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</si>
  <si>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</si>
  <si>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</si>
  <si>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</si>
  <si>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</si>
  <si>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</si>
  <si>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</si>
  <si>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</si>
  <si>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</si>
  <si>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</si>
  <si>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</si>
  <si>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</si>
  <si>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</si>
  <si>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</si>
  <si>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</si>
  <si>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</si>
  <si>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</si>
  <si>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</si>
  <si>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</si>
  <si>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</si>
  <si>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</si>
  <si>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</si>
  <si>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</si>
  <si>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</si>
  <si>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</si>
  <si>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</si>
  <si>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</si>
  <si>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</si>
  <si>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</si>
  <si>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</si>
  <si>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</si>
  <si>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</si>
  <si>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</si>
  <si>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</si>
  <si>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</si>
  <si>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</si>
  <si>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</si>
  <si>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</si>
  <si>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</si>
  <si>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</si>
  <si>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</si>
  <si>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</si>
  <si>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</si>
  <si>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</si>
  <si>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</si>
  <si>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</si>
  <si>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</si>
  <si>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</si>
  <si>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</si>
  <si>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</si>
  <si>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</si>
  <si>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</si>
  <si>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</si>
  <si>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</si>
  <si>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</si>
  <si>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</si>
  <si>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</si>
  <si>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</si>
  <si>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</si>
  <si>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</si>
  <si>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</si>
  <si>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</si>
  <si>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</si>
  <si>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</si>
  <si>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</si>
  <si>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</si>
  <si>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</si>
  <si>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</si>
  <si>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</si>
  <si>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</si>
  <si>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</si>
  <si>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</si>
  <si>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</si>
  <si>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</si>
  <si>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</si>
  <si>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</si>
  <si>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</si>
  <si>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</si>
  <si>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</si>
  <si>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</si>
  <si>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</si>
  <si>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</si>
  <si>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</si>
  <si>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</si>
  <si>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</si>
  <si>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</si>
  <si>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</si>
  <si>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</si>
  <si>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</si>
  <si>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</si>
  <si>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</si>
  <si>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</si>
  <si>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</si>
  <si>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</si>
  <si>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</si>
  <si>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</si>
  <si>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</si>
  <si>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</si>
  <si>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</si>
  <si>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</si>
  <si>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</si>
  <si>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</si>
  <si>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</si>
  <si>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</si>
  <si>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</si>
  <si>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</si>
  <si>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</si>
  <si>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</si>
  <si>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</si>
  <si>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</si>
  <si>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</si>
  <si>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</si>
  <si>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</si>
  <si>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</si>
  <si>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</si>
  <si>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</si>
  <si>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</si>
  <si>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</si>
  <si>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</si>
  <si>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</si>
  <si>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</si>
  <si>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</si>
  <si>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</si>
  <si>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</si>
  <si>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</si>
  <si>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</si>
  <si>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</si>
  <si>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</si>
  <si>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</si>
  <si>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</si>
  <si>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</si>
  <si>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</si>
  <si>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</si>
  <si>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</si>
  <si>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</si>
  <si>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</si>
  <si>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</si>
  <si>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</si>
  <si>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</si>
  <si>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</si>
  <si>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</si>
  <si>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</si>
  <si>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</si>
  <si>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</si>
  <si>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</si>
  <si>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</si>
  <si>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</si>
  <si>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</si>
  <si>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</si>
  <si>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</si>
  <si>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</si>
  <si>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</si>
  <si>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</si>
  <si>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</si>
  <si>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</si>
  <si>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</si>
  <si>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</si>
  <si>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</si>
  <si>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</si>
  <si>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</si>
  <si>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</si>
  <si>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</si>
  <si>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</si>
  <si>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</si>
  <si>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</si>
  <si>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</si>
  <si>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</si>
  <si>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</si>
  <si>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</si>
  <si>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</si>
  <si>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</si>
  <si>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</si>
  <si>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</si>
  <si>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</si>
  <si>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</si>
  <si>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</si>
  <si>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</si>
  <si>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</si>
  <si>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</si>
  <si>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</si>
  <si>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</si>
  <si>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</si>
  <si>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</si>
  <si>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</si>
  <si>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</si>
  <si>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</si>
  <si>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</si>
  <si>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</si>
  <si>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</si>
  <si>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</si>
  <si>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</si>
  <si>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</si>
  <si>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</si>
  <si>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</si>
  <si>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</si>
  <si>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</si>
  <si>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</si>
  <si>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</si>
  <si>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</si>
  <si>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</si>
  <si>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</si>
  <si>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</si>
  <si>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</si>
  <si>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</si>
  <si>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</si>
  <si>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</si>
  <si>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</si>
  <si>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</si>
  <si>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</si>
  <si>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</si>
  <si>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</si>
  <si>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</si>
  <si>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</si>
  <si>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</si>
  <si>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</si>
  <si>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</si>
  <si>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</si>
  <si>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</si>
  <si>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</si>
  <si>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</si>
  <si>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</si>
  <si>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</si>
  <si>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</si>
  <si>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</si>
  <si>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</si>
  <si>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</si>
  <si>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</si>
  <si>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</si>
  <si>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</si>
  <si>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</si>
  <si>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</si>
  <si>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</si>
  <si>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</si>
  <si>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</si>
  <si>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</si>
  <si>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</si>
  <si>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</si>
  <si>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</si>
  <si>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</si>
  <si>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</si>
  <si>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</si>
  <si>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</si>
  <si>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</si>
  <si>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</si>
  <si>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</si>
  <si>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</si>
  <si>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</si>
  <si>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</si>
  <si>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</si>
  <si>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</si>
  <si>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</si>
  <si>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</si>
  <si>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</si>
  <si>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</si>
  <si>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</si>
  <si>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</si>
  <si>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</si>
  <si>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</si>
  <si>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</si>
  <si>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</si>
  <si>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</si>
  <si>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</si>
  <si>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</si>
  <si>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</si>
  <si>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</si>
  <si>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</si>
  <si>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</si>
  <si>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</si>
  <si>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</si>
  <si>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</si>
  <si>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</si>
  <si>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</si>
  <si>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</si>
  <si>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</si>
  <si>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</si>
  <si>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</si>
  <si>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</si>
  <si>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</si>
  <si>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</si>
  <si>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</si>
  <si>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</si>
  <si>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</si>
  <si>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</si>
  <si>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</si>
  <si>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</si>
  <si>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</si>
  <si>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</si>
  <si>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</si>
  <si>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</si>
  <si>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</si>
  <si>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</si>
  <si>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</si>
  <si>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</si>
  <si>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</si>
  <si>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</si>
  <si>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</si>
  <si>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</si>
  <si>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</si>
  <si>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</si>
  <si>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</si>
  <si>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</si>
  <si>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</si>
  <si>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</si>
  <si>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</si>
  <si>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</si>
  <si>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</si>
  <si>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</si>
  <si>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</si>
  <si>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</si>
  <si>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</si>
  <si>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</si>
  <si>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</si>
  <si>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</si>
  <si>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</si>
  <si>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</si>
  <si>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</si>
  <si>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</si>
  <si>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</si>
  <si>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</si>
  <si>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</si>
  <si>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</si>
  <si>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</si>
  <si>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</si>
  <si>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</si>
  <si>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</si>
  <si>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</si>
  <si>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</si>
  <si>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</si>
  <si>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</si>
  <si>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</si>
  <si>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</si>
  <si>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</si>
  <si>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</si>
  <si>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</si>
  <si>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</si>
  <si>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</si>
  <si>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</si>
  <si>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</si>
  <si>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</si>
  <si>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</si>
  <si>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</si>
  <si>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</si>
  <si>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</si>
  <si>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</si>
  <si>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</si>
  <si>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</si>
  <si>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</si>
  <si>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</si>
  <si>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</si>
  <si>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</si>
  <si>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</si>
  <si>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</si>
  <si>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</si>
  <si>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</si>
  <si>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</si>
  <si>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</si>
  <si>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</si>
  <si>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</si>
  <si>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</si>
  <si>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</si>
  <si>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20XN-1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</si>
  <si>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</si>
  <si>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</si>
  <si>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</si>
  <si>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</si>
  <si>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</si>
  <si>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</si>
  <si>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</si>
  <si>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</si>
  <si>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</si>
  <si>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</si>
  <si>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</si>
  <si>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</si>
  <si>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</si>
  <si>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</si>
  <si>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</si>
  <si>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</si>
  <si>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</si>
  <si>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</si>
  <si>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</si>
  <si>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</si>
  <si>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</si>
  <si>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</si>
  <si>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</si>
  <si>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</si>
  <si>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</si>
  <si>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</si>
  <si>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</si>
  <si>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</si>
  <si>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</si>
  <si>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</si>
  <si>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</si>
  <si>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</si>
  <si>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</si>
  <si>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</si>
  <si>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</si>
  <si>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</si>
  <si>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</si>
  <si>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</si>
  <si>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</si>
  <si>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</si>
  <si>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</si>
  <si>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</si>
  <si>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</si>
  <si>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</si>
  <si>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</si>
  <si>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</si>
  <si>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</si>
  <si>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</si>
  <si>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</si>
  <si>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</si>
  <si>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</si>
  <si>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</si>
  <si>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</si>
  <si>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</si>
  <si>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</si>
  <si>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</si>
  <si>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</si>
  <si>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</si>
  <si>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</si>
  <si>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</si>
  <si>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</si>
  <si>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</si>
  <si>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</si>
  <si>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</si>
  <si>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</si>
  <si>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</si>
  <si>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</si>
  <si>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</si>
  <si>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</si>
  <si>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</si>
  <si>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</si>
  <si>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</si>
  <si>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</si>
  <si>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</si>
  <si>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</si>
  <si>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</si>
  <si>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</si>
  <si>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</si>
  <si>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</si>
  <si>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</si>
  <si>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</si>
  <si>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</si>
  <si>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</si>
  <si>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</si>
  <si>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</si>
  <si>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</si>
  <si>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</si>
  <si>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</si>
  <si>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</si>
  <si>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</si>
  <si>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SISTEMA INTEGRAL PARA EL DESARROLLO DE LA FAMILIA DEL MUNICIPIO DE MOROLEÓN, GTO.</t>
  </si>
  <si>
    <t>Del 1 de Enero al 31 de Marzo de 2026</t>
  </si>
  <si>
    <t xml:space="preserve">   Autorizo:</t>
  </si>
  <si>
    <t>Elaboro:</t>
  </si>
  <si>
    <t xml:space="preserve">                             ______________________________</t>
  </si>
  <si>
    <t xml:space="preserve">               _________________________________</t>
  </si>
  <si>
    <t xml:space="preserve">                                 C. Diana Paulina Pizano Garcia</t>
  </si>
  <si>
    <t>CP David Fonseca Bedolla</t>
  </si>
  <si>
    <t xml:space="preserve">                                   Directora SMDIF Moroleón</t>
  </si>
  <si>
    <t>Contador DIF Moroleón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</si>
</sst>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5" fillId="0" borderId="0" xfId="20"/>
    <xf numFmtId="0" fontId="2" fillId="0" borderId="0" xfId="3" applyFont="1" applyAlignment="1" applyProtection="1">
      <alignment vertical="top"/>
      <protection locked="0"/>
    </xf>
    <xf numFmtId="0" fontId="2" fillId="0" borderId="0" xfId="3" applyFont="1" applyAlignment="1" applyProtection="1">
      <alignment horizontal="center" vertical="top"/>
      <protection locked="0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2" fillId="0" borderId="0" xfId="3" applyFont="1" applyAlignment="1" applyProtection="1">
      <alignment horizontal="left" vertical="top"/>
      <protection locked="0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43">
    <cellStyle name="Euro" xfId="21" xr:uid="{EF1A2904-D927-4AF6-820F-BFA170E2A8CB}"/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2 2" xfId="35" xr:uid="{A93A0BFE-A1D8-472C-B1B1-110F26E7A345}"/>
    <cellStyle name="Millares 2 2 3" xfId="23" xr:uid="{269882A8-0138-4ECF-B9DF-DDBEB7E37AD6}"/>
    <cellStyle name="Millares 2 3" xfId="16" xr:uid="{00000000-0005-0000-0000-000004000000}"/>
    <cellStyle name="Millares 2 3 2" xfId="36" xr:uid="{B6C6D14C-E9A6-40D6-B1F3-747B673163B0}"/>
    <cellStyle name="Millares 2 3 3" xfId="24" xr:uid="{5E1C4F3D-0A8A-413C-B49A-7D6E1F70D92F}"/>
    <cellStyle name="Millares 2 4" xfId="33" xr:uid="{2E99B02D-B248-445A-964E-3A7CFD8E5BD3}"/>
    <cellStyle name="Millares 2 4 2" xfId="42" xr:uid="{0C19A325-233D-48EB-AB3B-B11BE597420B}"/>
    <cellStyle name="Millares 2 5" xfId="34" xr:uid="{14B6F233-91CA-47A7-9A1E-426BA20017E4}"/>
    <cellStyle name="Millares 2 6" xfId="22" xr:uid="{0FDD3278-E89F-4088-9267-5E956BBDF3D8}"/>
    <cellStyle name="Millares 3" xfId="19" xr:uid="{00000000-0005-0000-0000-000005000000}"/>
    <cellStyle name="Millares 3 2" xfId="37" xr:uid="{9F82C525-B978-4595-8237-6B071892DC1C}"/>
    <cellStyle name="Millares 3 3" xfId="25" xr:uid="{D13402C4-8332-4378-B453-52239B7D6DEE}"/>
    <cellStyle name="Millares 4" xfId="17" xr:uid="{00000000-0005-0000-0000-000006000000}"/>
    <cellStyle name="Moneda 2" xfId="26" xr:uid="{EDF62016-6932-45E7-AF17-3D4789F51576}"/>
    <cellStyle name="Moneda 2 2" xfId="38" xr:uid="{162C9FF7-0DBE-4362-8854-27D9F98F1CC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2 3 2" xfId="39" xr:uid="{C6359958-2619-4444-A4D1-673280CE84F3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4 2" xfId="28" xr:uid="{9482AA40-A6DC-40D2-A517-8B3806215AF9}"/>
    <cellStyle name="Normal 4 3" xfId="27" xr:uid="{A1BD37B4-20EB-47F1-900F-C1D5AF0D758D}"/>
    <cellStyle name="Normal 5" xfId="5" xr:uid="{00000000-0005-0000-0000-000010000000}"/>
    <cellStyle name="Normal 5 2" xfId="30" xr:uid="{22641645-E487-47C7-AC2E-A4114EE5635E}"/>
    <cellStyle name="Normal 5 3" xfId="29" xr:uid="{455CD804-1511-40E5-A002-8B719CA668D4}"/>
    <cellStyle name="Normal 56" xfId="6" xr:uid="{00000000-0005-0000-0000-000011000000}"/>
    <cellStyle name="Normal 6" xfId="31" xr:uid="{4C380333-05AA-4C92-B70D-37290C7B80A9}"/>
    <cellStyle name="Normal 6 2" xfId="32" xr:uid="{D1F81F76-8253-4A0E-A2DE-65706AF4D21D}"/>
    <cellStyle name="Normal 6 2 2" xfId="41" xr:uid="{1A9CA5BB-3CC9-4D56-AFE1-0AB98BA467F8}"/>
    <cellStyle name="Normal 6 3" xfId="40" xr:uid="{5066D06B-25ED-4D19-8F37-E688BC52DD54}"/>
    <cellStyle name="Normal 7" xfId="20" xr:uid="{EDE577EF-B893-40F6-9964-9119098EFD9C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3933825</xdr:colOff>
      <xdr:row>0</xdr:row>
      <xdr:rowOff>189668</xdr:rowOff>
    </xdr:from>
    <xdr:to>
      <xdr:col>1</xdr:col>
      <xdr:colOff>4876801</xdr:colOff>
      <xdr:row>3</xdr:row>
      <xdr:rowOff>181314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354A59-4027-4318-9275-17F180FCB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4900" y="189668"/>
          <a:ext cx="942976" cy="59172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0</xdr:row>
      <xdr:rowOff>171449</xdr:rowOff>
    </xdr:from>
    <xdr:to>
      <xdr:col>0</xdr:col>
      <xdr:colOff>952501</xdr:colOff>
      <xdr:row>3</xdr:row>
      <xdr:rowOff>171449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6702DEE5-EC30-43B7-BEB2-D7E8CDC737AA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9051" y="171449"/>
          <a:ext cx="933450" cy="600075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0</xdr:row>
      <xdr:rowOff>180975</xdr:rowOff>
    </xdr:from>
    <xdr:to>
      <xdr:col>3</xdr:col>
      <xdr:colOff>241544</xdr:colOff>
      <xdr:row>3</xdr:row>
      <xdr:rowOff>209890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924509-CE2D-4A77-9C40-608553A27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05550" y="180975"/>
          <a:ext cx="1184519" cy="743290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1</xdr:row>
      <xdr:rowOff>0</xdr:rowOff>
    </xdr:from>
    <xdr:to>
      <xdr:col>1</xdr:col>
      <xdr:colOff>409574</xdr:colOff>
      <xdr:row>3</xdr:row>
      <xdr:rowOff>207107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5303BBEE-56CC-47FE-8B43-FBEA285E83B8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7149" y="238125"/>
          <a:ext cx="1019175" cy="683357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2476500</xdr:colOff>
      <xdr:row>0</xdr:row>
      <xdr:rowOff>95249</xdr:rowOff>
    </xdr:from>
    <xdr:to>
      <xdr:col>6</xdr:col>
      <xdr:colOff>178982</xdr:colOff>
      <xdr:row>3</xdr:row>
      <xdr:rowOff>190499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38B4B4-EEDB-4AF1-A8A1-B0D5DA102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84000" y="95249"/>
          <a:ext cx="1290232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1</xdr:col>
      <xdr:colOff>566614</xdr:colOff>
      <xdr:row>3</xdr:row>
      <xdr:rowOff>235683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62B63CD3-C246-4539-AEFB-1DC9D2669B0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95250"/>
          <a:ext cx="1233364" cy="854808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641134</xdr:colOff>
      <xdr:row>1</xdr:row>
      <xdr:rowOff>76200</xdr:rowOff>
    </xdr:from>
    <xdr:to>
      <xdr:col>4</xdr:col>
      <xdr:colOff>1613144</xdr:colOff>
      <xdr:row>3</xdr:row>
      <xdr:rowOff>209890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9FEAA7-D81B-4588-BAA8-8009E8B94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6234" y="314325"/>
          <a:ext cx="972010" cy="609940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1</xdr:row>
      <xdr:rowOff>104774</xdr:rowOff>
    </xdr:from>
    <xdr:to>
      <xdr:col>1</xdr:col>
      <xdr:colOff>238126</xdr:colOff>
      <xdr:row>3</xdr:row>
      <xdr:rowOff>228599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FC3A7759-F413-4819-BEB0-A028CC11A584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526" y="342899"/>
          <a:ext cx="895350" cy="600075"/>
        </a:xfrm>
        <a:prstGeom prst="rect">
          <a:avLst/>
        </a:prstGeom>
        <a:ln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704176</xdr:colOff>
      <xdr:row>1</xdr:row>
      <xdr:rowOff>9525</xdr:rowOff>
    </xdr:from>
    <xdr:to>
      <xdr:col>4</xdr:col>
      <xdr:colOff>1584569</xdr:colOff>
      <xdr:row>3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D12AEB-10BF-43FE-A8A8-B47768AC7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4576" y="247650"/>
          <a:ext cx="880393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57150</xdr:rowOff>
    </xdr:from>
    <xdr:to>
      <xdr:col>1</xdr:col>
      <xdr:colOff>352425</xdr:colOff>
      <xdr:row>3</xdr:row>
      <xdr:rowOff>226158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1769ACDE-8671-42C8-98EA-C8C928B3A607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295275"/>
          <a:ext cx="1019175" cy="645258"/>
        </a:xfrm>
        <a:prstGeom prst="rect">
          <a:avLst/>
        </a:prstGeom>
        <a:ln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147921</xdr:colOff>
      <xdr:row>1</xdr:row>
      <xdr:rowOff>47624</xdr:rowOff>
    </xdr:from>
    <xdr:to>
      <xdr:col>2</xdr:col>
      <xdr:colOff>1165469</xdr:colOff>
      <xdr:row>4</xdr:row>
      <xdr:rowOff>339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B23FF5-0328-4256-AD57-7E77874C5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7046" y="276224"/>
          <a:ext cx="1017548" cy="63851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</xdr:row>
      <xdr:rowOff>57150</xdr:rowOff>
    </xdr:from>
    <xdr:to>
      <xdr:col>1</xdr:col>
      <xdr:colOff>676275</xdr:colOff>
      <xdr:row>3</xdr:row>
      <xdr:rowOff>209550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30BA1DAD-06E3-4CBB-B493-DEAF0A2F5A37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625" y="285750"/>
          <a:ext cx="847725" cy="609600"/>
        </a:xfrm>
        <a:prstGeom prst="rect">
          <a:avLst/>
        </a:prstGeom>
        <a:ln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361951</xdr:colOff>
      <xdr:row>1</xdr:row>
      <xdr:rowOff>76200</xdr:rowOff>
    </xdr:from>
    <xdr:to>
      <xdr:col>2</xdr:col>
      <xdr:colOff>1162051</xdr:colOff>
      <xdr:row>3</xdr:row>
      <xdr:rowOff>102016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9D4A72-6BC6-47E2-958C-BF354ED9F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6" y="314325"/>
          <a:ext cx="800100" cy="5020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1</xdr:col>
      <xdr:colOff>561974</xdr:colOff>
      <xdr:row>3</xdr:row>
      <xdr:rowOff>114300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44416F3F-F8BC-4570-A4B7-A601290C7887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276225"/>
          <a:ext cx="809624" cy="552450"/>
        </a:xfrm>
        <a:prstGeom prst="rect">
          <a:avLst/>
        </a:prstGeom>
        <a:ln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561729</xdr:colOff>
      <xdr:row>3</xdr:row>
      <xdr:rowOff>122116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AEEF9019-1577-46B9-A762-DECA4AC190B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233364" cy="854808"/>
        </a:xfrm>
        <a:prstGeom prst="rect">
          <a:avLst/>
        </a:prstGeom>
        <a:ln/>
      </xdr:spPr>
    </xdr:pic>
    <xdr:clientData/>
  </xdr:twoCellAnchor>
  <xdr:twoCellAnchor editAs="oneCell">
    <xdr:from>
      <xdr:col>5</xdr:col>
      <xdr:colOff>73269</xdr:colOff>
      <xdr:row>0</xdr:row>
      <xdr:rowOff>73270</xdr:rowOff>
    </xdr:from>
    <xdr:to>
      <xdr:col>5</xdr:col>
      <xdr:colOff>1257788</xdr:colOff>
      <xdr:row>3</xdr:row>
      <xdr:rowOff>83868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55AB5B-DA66-4220-A33F-C6E7F3561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2692" y="73270"/>
          <a:ext cx="1184519" cy="743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0"/>
  <sheetViews>
    <sheetView zoomScaleNormal="100" zoomScaleSheetLayoutView="100" workbookViewId="0">
      <pane ySplit="5" topLeftCell="A42" activePane="bottomLeft" state="frozen"/>
      <selection activeCell="A14" sqref="A14:B14"/>
      <selection pane="bottomLeft" sqref="A1:D50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4" t="s">
        <v>597</v>
      </c>
      <c r="B1" s="165"/>
      <c r="C1" s="104" t="s">
        <v>495</v>
      </c>
      <c r="D1" s="105">
        <v>2026</v>
      </c>
    </row>
    <row r="2" spans="1:4" ht="16.149999999999999" customHeight="1" x14ac:dyDescent="0.2">
      <c r="A2" s="166" t="s">
        <v>494</v>
      </c>
      <c r="B2" s="167"/>
      <c r="C2" s="10" t="s">
        <v>496</v>
      </c>
      <c r="D2" s="106" t="s">
        <v>501</v>
      </c>
    </row>
    <row r="3" spans="1:4" ht="16.149999999999999" customHeight="1" x14ac:dyDescent="0.2">
      <c r="A3" s="168" t="s">
        <v>598</v>
      </c>
      <c r="B3" s="169"/>
      <c r="C3" s="10" t="s">
        <v>497</v>
      </c>
      <c r="D3" s="107">
        <v>1</v>
      </c>
    </row>
    <row r="4" spans="1:4" ht="16.149999999999999" customHeight="1" x14ac:dyDescent="0.2">
      <c r="A4" s="170" t="s">
        <v>517</v>
      </c>
      <c r="B4" s="171"/>
      <c r="C4" s="171"/>
      <c r="D4" s="172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4" x14ac:dyDescent="0.2">
      <c r="A33" s="4"/>
      <c r="B33" s="7"/>
    </row>
    <row r="34" spans="1:4" x14ac:dyDescent="0.2">
      <c r="A34" s="4"/>
      <c r="B34" s="6"/>
    </row>
    <row r="35" spans="1:4" x14ac:dyDescent="0.2">
      <c r="A35" s="35" t="s">
        <v>36</v>
      </c>
      <c r="B35" s="36" t="s">
        <v>31</v>
      </c>
    </row>
    <row r="36" spans="1:4" x14ac:dyDescent="0.2">
      <c r="A36" s="35" t="s">
        <v>37</v>
      </c>
      <c r="B36" s="36" t="s">
        <v>32</v>
      </c>
    </row>
    <row r="37" spans="1:4" x14ac:dyDescent="0.2">
      <c r="A37" s="4"/>
      <c r="B37" s="7"/>
    </row>
    <row r="38" spans="1:4" x14ac:dyDescent="0.2">
      <c r="A38" s="4"/>
      <c r="B38" s="5" t="s">
        <v>34</v>
      </c>
    </row>
    <row r="39" spans="1:4" x14ac:dyDescent="0.2">
      <c r="A39" s="4" t="s">
        <v>35</v>
      </c>
      <c r="B39" s="36" t="s">
        <v>28</v>
      </c>
    </row>
    <row r="40" spans="1:4" x14ac:dyDescent="0.2">
      <c r="A40" s="4"/>
      <c r="B40" s="36" t="s">
        <v>518</v>
      </c>
    </row>
    <row r="41" spans="1:4" x14ac:dyDescent="0.2">
      <c r="A41" s="4"/>
      <c r="B41" s="36" t="s">
        <v>549</v>
      </c>
    </row>
    <row r="42" spans="1:4" x14ac:dyDescent="0.2">
      <c r="A42" s="4"/>
      <c r="B42" s="36" t="s">
        <v>550</v>
      </c>
    </row>
    <row r="43" spans="1:4" ht="12" thickBot="1" x14ac:dyDescent="0.25">
      <c r="A43" s="8"/>
      <c r="B43" s="9"/>
    </row>
    <row r="45" spans="1:4" x14ac:dyDescent="0.2">
      <c r="A45" s="1" t="s">
        <v>519</v>
      </c>
    </row>
    <row r="47" spans="1:4" x14ac:dyDescent="0.2">
      <c r="B47" s="162" t="s">
        <v>599</v>
      </c>
      <c r="C47" s="173" t="s">
        <v>600</v>
      </c>
      <c r="D47" s="173"/>
    </row>
    <row r="48" spans="1:4" x14ac:dyDescent="0.2">
      <c r="B48" s="162" t="s">
        <v>601</v>
      </c>
      <c r="C48" s="162" t="s">
        <v>602</v>
      </c>
      <c r="D48" s="161"/>
    </row>
    <row r="49" spans="2:4" x14ac:dyDescent="0.2">
      <c r="B49" s="162" t="s">
        <v>603</v>
      </c>
      <c r="C49" s="163" t="s">
        <v>604</v>
      </c>
      <c r="D49" s="163"/>
    </row>
    <row r="50" spans="2:4" x14ac:dyDescent="0.2">
      <c r="B50" s="162" t="s">
        <v>605</v>
      </c>
      <c r="C50" s="163" t="s">
        <v>606</v>
      </c>
      <c r="D50" s="163"/>
    </row>
  </sheetData>
  <sheetProtection formatCells="0" formatColumns="0" formatRows="0" autoFilter="0" pivotTables="0"/>
  <mergeCells count="7">
    <mergeCell ref="C49:D49"/>
    <mergeCell ref="C50:D50"/>
    <mergeCell ref="A1:B1"/>
    <mergeCell ref="A2:B2"/>
    <mergeCell ref="A3:B3"/>
    <mergeCell ref="A4:D4"/>
    <mergeCell ref="C47:D47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9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9"/>
  <sheetViews>
    <sheetView topLeftCell="A195" zoomScaleNormal="100" workbookViewId="0">
      <selection sqref="A1:E219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24.28515625" style="14" bestFit="1" customWidth="1"/>
    <col min="6" max="16384" width="9.140625" style="14"/>
  </cols>
  <sheetData>
    <row r="1" spans="1:5" s="19" customFormat="1" ht="18.95" customHeight="1" x14ac:dyDescent="0.25">
      <c r="A1" s="167" t="s">
        <v>597</v>
      </c>
      <c r="B1" s="167"/>
      <c r="C1" s="167"/>
      <c r="D1" s="10" t="s">
        <v>498</v>
      </c>
      <c r="E1" s="18">
        <v>2026</v>
      </c>
    </row>
    <row r="2" spans="1:5" s="11" customFormat="1" ht="18.95" customHeight="1" x14ac:dyDescent="0.25">
      <c r="A2" s="167" t="s">
        <v>503</v>
      </c>
      <c r="B2" s="167"/>
      <c r="C2" s="167"/>
      <c r="D2" s="10" t="s">
        <v>499</v>
      </c>
      <c r="E2" s="18" t="s">
        <v>501</v>
      </c>
    </row>
    <row r="3" spans="1:5" s="11" customFormat="1" ht="18.95" customHeight="1" x14ac:dyDescent="0.25">
      <c r="A3" s="167" t="s">
        <v>598</v>
      </c>
      <c r="B3" s="167"/>
      <c r="C3" s="167"/>
      <c r="D3" s="10" t="s">
        <v>500</v>
      </c>
      <c r="E3" s="18">
        <v>1</v>
      </c>
    </row>
    <row r="4" spans="1:5" s="11" customFormat="1" ht="18.95" customHeight="1" x14ac:dyDescent="0.25">
      <c r="A4" s="167" t="s">
        <v>517</v>
      </c>
      <c r="B4" s="167"/>
      <c r="C4" s="167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591</v>
      </c>
    </row>
    <row r="9" spans="1:5" x14ac:dyDescent="0.2">
      <c r="A9" s="109">
        <v>4000</v>
      </c>
      <c r="B9" s="108" t="s">
        <v>551</v>
      </c>
      <c r="C9" s="140">
        <f>SUM(C10+C57+C69)</f>
        <v>3838339.8699999996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900661.86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900661.86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900661.86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2924376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2924376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2924376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13302.01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13302.01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13302.01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0">
        <f>C95+C123+C156+C166+C181+C210</f>
        <v>3929251.53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3209873.0100000002</v>
      </c>
      <c r="D95" s="112">
        <f>C95/$C$94</f>
        <v>0.81691716233803957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2571817.85</v>
      </c>
      <c r="D96" s="112">
        <f t="shared" ref="D96:D159" si="0">C96/$C$94</f>
        <v>0.65453123333135155</v>
      </c>
      <c r="E96" s="41"/>
    </row>
    <row r="97" spans="1:5" x14ac:dyDescent="0.2">
      <c r="A97" s="43">
        <v>5111</v>
      </c>
      <c r="B97" s="41" t="s">
        <v>280</v>
      </c>
      <c r="C97" s="141">
        <v>1586758.46</v>
      </c>
      <c r="D97" s="44">
        <f t="shared" si="0"/>
        <v>0.40383224333821155</v>
      </c>
      <c r="E97" s="41"/>
    </row>
    <row r="98" spans="1:5" x14ac:dyDescent="0.2">
      <c r="A98" s="43">
        <v>5112</v>
      </c>
      <c r="B98" s="41" t="s">
        <v>281</v>
      </c>
      <c r="C98" s="141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41">
        <v>16022.31</v>
      </c>
      <c r="D99" s="44">
        <f t="shared" si="0"/>
        <v>4.0777002636937319E-3</v>
      </c>
      <c r="E99" s="41"/>
    </row>
    <row r="100" spans="1:5" x14ac:dyDescent="0.2">
      <c r="A100" s="43">
        <v>5114</v>
      </c>
      <c r="B100" s="41" t="s">
        <v>283</v>
      </c>
      <c r="C100" s="141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41">
        <v>969037.08</v>
      </c>
      <c r="D101" s="44">
        <f t="shared" si="0"/>
        <v>0.24662128972944627</v>
      </c>
      <c r="E101" s="41"/>
    </row>
    <row r="102" spans="1:5" x14ac:dyDescent="0.2">
      <c r="A102" s="43">
        <v>5116</v>
      </c>
      <c r="B102" s="41" t="s">
        <v>285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418419.29000000004</v>
      </c>
      <c r="D103" s="112">
        <f t="shared" si="0"/>
        <v>0.10648829345877994</v>
      </c>
      <c r="E103" s="41"/>
    </row>
    <row r="104" spans="1:5" x14ac:dyDescent="0.2">
      <c r="A104" s="43">
        <v>5121</v>
      </c>
      <c r="B104" s="41" t="s">
        <v>287</v>
      </c>
      <c r="C104" s="141">
        <v>37766.06</v>
      </c>
      <c r="D104" s="44">
        <f t="shared" si="0"/>
        <v>9.6115149950708294E-3</v>
      </c>
      <c r="E104" s="41"/>
    </row>
    <row r="105" spans="1:5" x14ac:dyDescent="0.2">
      <c r="A105" s="43">
        <v>5122</v>
      </c>
      <c r="B105" s="41" t="s">
        <v>288</v>
      </c>
      <c r="C105" s="141">
        <v>70869.69</v>
      </c>
      <c r="D105" s="44">
        <f t="shared" si="0"/>
        <v>1.8036435045938635E-2</v>
      </c>
      <c r="E105" s="41"/>
    </row>
    <row r="106" spans="1:5" x14ac:dyDescent="0.2">
      <c r="A106" s="43">
        <v>5123</v>
      </c>
      <c r="B106" s="41" t="s">
        <v>289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1">
        <v>7066</v>
      </c>
      <c r="D107" s="44">
        <f t="shared" si="0"/>
        <v>1.7983068648191123E-3</v>
      </c>
      <c r="E107" s="41"/>
    </row>
    <row r="108" spans="1:5" x14ac:dyDescent="0.2">
      <c r="A108" s="43">
        <v>5125</v>
      </c>
      <c r="B108" s="41" t="s">
        <v>291</v>
      </c>
      <c r="C108" s="141">
        <v>3508.8</v>
      </c>
      <c r="D108" s="44">
        <f t="shared" si="0"/>
        <v>8.9299449862401668E-4</v>
      </c>
      <c r="E108" s="41"/>
    </row>
    <row r="109" spans="1:5" x14ac:dyDescent="0.2">
      <c r="A109" s="43">
        <v>5126</v>
      </c>
      <c r="B109" s="41" t="s">
        <v>292</v>
      </c>
      <c r="C109" s="141">
        <v>247781.15</v>
      </c>
      <c r="D109" s="44">
        <f t="shared" si="0"/>
        <v>6.3060648601439881E-2</v>
      </c>
      <c r="E109" s="41"/>
    </row>
    <row r="110" spans="1:5" x14ac:dyDescent="0.2">
      <c r="A110" s="43">
        <v>5127</v>
      </c>
      <c r="B110" s="41" t="s">
        <v>293</v>
      </c>
      <c r="C110" s="141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51427.59</v>
      </c>
      <c r="D112" s="44">
        <f t="shared" si="0"/>
        <v>1.308839345288745E-2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219635.87000000002</v>
      </c>
      <c r="D113" s="112">
        <f t="shared" si="0"/>
        <v>5.5897635547908033E-2</v>
      </c>
      <c r="E113" s="41"/>
    </row>
    <row r="114" spans="1:5" x14ac:dyDescent="0.2">
      <c r="A114" s="43">
        <v>5131</v>
      </c>
      <c r="B114" s="41" t="s">
        <v>297</v>
      </c>
      <c r="C114" s="141">
        <v>27882.52</v>
      </c>
      <c r="D114" s="44">
        <f t="shared" si="0"/>
        <v>7.0961402666934893E-3</v>
      </c>
      <c r="E114" s="41"/>
    </row>
    <row r="115" spans="1:5" x14ac:dyDescent="0.2">
      <c r="A115" s="43">
        <v>5132</v>
      </c>
      <c r="B115" s="41" t="s">
        <v>298</v>
      </c>
      <c r="C115" s="141">
        <v>6090</v>
      </c>
      <c r="D115" s="44">
        <f t="shared" si="0"/>
        <v>1.5499135022287566E-3</v>
      </c>
      <c r="E115" s="41"/>
    </row>
    <row r="116" spans="1:5" x14ac:dyDescent="0.2">
      <c r="A116" s="43">
        <v>5133</v>
      </c>
      <c r="B116" s="41" t="s">
        <v>299</v>
      </c>
      <c r="C116" s="141">
        <v>0</v>
      </c>
      <c r="D116" s="44">
        <f t="shared" si="0"/>
        <v>0</v>
      </c>
      <c r="E116" s="41"/>
    </row>
    <row r="117" spans="1:5" x14ac:dyDescent="0.2">
      <c r="A117" s="43">
        <v>5134</v>
      </c>
      <c r="B117" s="41" t="s">
        <v>300</v>
      </c>
      <c r="C117" s="141">
        <v>62887.75</v>
      </c>
      <c r="D117" s="44">
        <f t="shared" si="0"/>
        <v>1.6005020172378735E-2</v>
      </c>
      <c r="E117" s="41"/>
    </row>
    <row r="118" spans="1:5" x14ac:dyDescent="0.2">
      <c r="A118" s="43">
        <v>5135</v>
      </c>
      <c r="B118" s="41" t="s">
        <v>301</v>
      </c>
      <c r="C118" s="141">
        <v>51146.400000000001</v>
      </c>
      <c r="D118" s="44">
        <f t="shared" si="0"/>
        <v>1.3016830205319027E-2</v>
      </c>
      <c r="E118" s="41"/>
    </row>
    <row r="119" spans="1:5" x14ac:dyDescent="0.2">
      <c r="A119" s="43">
        <v>5136</v>
      </c>
      <c r="B119" s="41" t="s">
        <v>302</v>
      </c>
      <c r="C119" s="141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1">
        <v>23864.2</v>
      </c>
      <c r="D120" s="44">
        <f t="shared" si="0"/>
        <v>6.0734722167302951E-3</v>
      </c>
      <c r="E120" s="41"/>
    </row>
    <row r="121" spans="1:5" x14ac:dyDescent="0.2">
      <c r="A121" s="43">
        <v>5138</v>
      </c>
      <c r="B121" s="41" t="s">
        <v>304</v>
      </c>
      <c r="C121" s="141">
        <v>0</v>
      </c>
      <c r="D121" s="44">
        <f t="shared" si="0"/>
        <v>0</v>
      </c>
      <c r="E121" s="41"/>
    </row>
    <row r="122" spans="1:5" x14ac:dyDescent="0.2">
      <c r="A122" s="43">
        <v>5139</v>
      </c>
      <c r="B122" s="41" t="s">
        <v>305</v>
      </c>
      <c r="C122" s="141">
        <v>47765</v>
      </c>
      <c r="D122" s="44">
        <f t="shared" si="0"/>
        <v>1.2156259184557728E-2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632023.24</v>
      </c>
      <c r="D123" s="112">
        <f t="shared" si="0"/>
        <v>0.16085079694554449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564997.65</v>
      </c>
      <c r="D133" s="112">
        <f t="shared" si="0"/>
        <v>0.1437926907163411</v>
      </c>
      <c r="E133" s="41"/>
    </row>
    <row r="134" spans="1:5" x14ac:dyDescent="0.2">
      <c r="A134" s="43">
        <v>5241</v>
      </c>
      <c r="B134" s="41" t="s">
        <v>315</v>
      </c>
      <c r="C134" s="141">
        <v>564997.65</v>
      </c>
      <c r="D134" s="44">
        <f t="shared" si="0"/>
        <v>0.1437926907163411</v>
      </c>
      <c r="E134" s="41"/>
    </row>
    <row r="135" spans="1:5" x14ac:dyDescent="0.2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67025.59</v>
      </c>
      <c r="D138" s="112">
        <f t="shared" si="0"/>
        <v>1.7058106229203403E-2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67025.59</v>
      </c>
      <c r="D140" s="44">
        <f t="shared" si="0"/>
        <v>1.7058106229203403E-2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87355.28</v>
      </c>
      <c r="D181" s="112">
        <f t="shared" si="1"/>
        <v>2.2232040716416036E-2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87355.28</v>
      </c>
      <c r="D182" s="112">
        <f t="shared" si="1"/>
        <v>2.2232040716416036E-2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27804.15</v>
      </c>
      <c r="D185" s="44">
        <f t="shared" si="1"/>
        <v>7.0761949922813934E-3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59551.13</v>
      </c>
      <c r="D187" s="44">
        <f t="shared" si="1"/>
        <v>1.5155845724134642E-2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519</v>
      </c>
    </row>
    <row r="216" spans="1:5" x14ac:dyDescent="0.2">
      <c r="B216" s="162" t="s">
        <v>599</v>
      </c>
      <c r="C216" s="173" t="s">
        <v>600</v>
      </c>
      <c r="D216" s="173"/>
    </row>
    <row r="217" spans="1:5" x14ac:dyDescent="0.2">
      <c r="B217" s="162" t="s">
        <v>601</v>
      </c>
      <c r="C217" s="162" t="s">
        <v>602</v>
      </c>
      <c r="D217" s="161"/>
    </row>
    <row r="218" spans="1:5" x14ac:dyDescent="0.2">
      <c r="B218" s="162" t="s">
        <v>603</v>
      </c>
      <c r="C218" s="163" t="s">
        <v>604</v>
      </c>
      <c r="D218" s="163"/>
    </row>
    <row r="219" spans="1:5" x14ac:dyDescent="0.2">
      <c r="B219" s="162" t="s">
        <v>605</v>
      </c>
      <c r="C219" s="163" t="s">
        <v>606</v>
      </c>
      <c r="D219" s="163"/>
    </row>
  </sheetData>
  <sheetProtection formatCells="0" formatColumns="0" formatRows="0" insertColumns="0" insertRows="0" insertHyperlinks="0" deleteColumns="0" deleteRows="0" sort="0" autoFilter="0" pivotTables="0"/>
  <mergeCells count="7">
    <mergeCell ref="C218:D218"/>
    <mergeCell ref="C219:D219"/>
    <mergeCell ref="A1:C1"/>
    <mergeCell ref="A2:C2"/>
    <mergeCell ref="A3:C3"/>
    <mergeCell ref="A4:C4"/>
    <mergeCell ref="C216:D216"/>
  </mergeCells>
  <pageMargins left="0.35433070866141736" right="0.27559055118110237" top="0.47244094488188981" bottom="0.74803149606299213" header="0.31496062992125984" footer="0.31496062992125984"/>
  <pageSetup scale="8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8"/>
  <sheetViews>
    <sheetView topLeftCell="A138" zoomScale="60" zoomScaleNormal="100" workbookViewId="0">
      <selection sqref="A1:H17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7109375" style="14" customWidth="1"/>
    <col min="8" max="8" width="26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4" t="s">
        <v>597</v>
      </c>
      <c r="B1" s="175"/>
      <c r="C1" s="175"/>
      <c r="D1" s="175"/>
      <c r="E1" s="175"/>
      <c r="F1" s="175"/>
      <c r="G1" s="10" t="s">
        <v>498</v>
      </c>
      <c r="H1" s="18">
        <v>2026</v>
      </c>
    </row>
    <row r="2" spans="1:8" s="11" customFormat="1" ht="18.95" customHeight="1" x14ac:dyDescent="0.25">
      <c r="A2" s="174" t="s">
        <v>502</v>
      </c>
      <c r="B2" s="175"/>
      <c r="C2" s="175"/>
      <c r="D2" s="175"/>
      <c r="E2" s="175"/>
      <c r="F2" s="175"/>
      <c r="G2" s="10" t="s">
        <v>499</v>
      </c>
      <c r="H2" s="18" t="s">
        <v>501</v>
      </c>
    </row>
    <row r="3" spans="1:8" s="11" customFormat="1" ht="18.95" customHeight="1" x14ac:dyDescent="0.25">
      <c r="A3" s="174" t="s">
        <v>598</v>
      </c>
      <c r="B3" s="175"/>
      <c r="C3" s="175"/>
      <c r="D3" s="175"/>
      <c r="E3" s="175"/>
      <c r="F3" s="175"/>
      <c r="G3" s="10" t="s">
        <v>500</v>
      </c>
      <c r="H3" s="18">
        <v>1</v>
      </c>
    </row>
    <row r="4" spans="1:8" s="11" customFormat="1" ht="18.95" customHeight="1" x14ac:dyDescent="0.25">
      <c r="A4" s="174" t="s">
        <v>517</v>
      </c>
      <c r="B4" s="175"/>
      <c r="C4" s="175"/>
      <c r="D4" s="175"/>
      <c r="E4" s="175"/>
      <c r="F4" s="175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0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788839.7</v>
      </c>
      <c r="D15" s="143">
        <v>788580.89</v>
      </c>
      <c r="E15" s="143">
        <v>785823.76</v>
      </c>
      <c r="F15" s="143">
        <v>807838.41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52006.01</v>
      </c>
      <c r="D20" s="143">
        <v>52006.01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7000</v>
      </c>
      <c r="D21" s="143">
        <v>7000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0</v>
      </c>
      <c r="D23" s="143">
        <v>0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3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3480939.85</v>
      </c>
      <c r="D56" s="143">
        <f>SUM(D57:D63)</f>
        <v>27804.15</v>
      </c>
      <c r="E56" s="143">
        <f>SUM(E57:E63)</f>
        <v>797052.44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0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3336498.5</v>
      </c>
      <c r="D59" s="143">
        <v>27804.15</v>
      </c>
      <c r="E59" s="143">
        <v>797052.44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144441.35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0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157</v>
      </c>
      <c r="C64" s="143">
        <f>SUM(C65:C72)</f>
        <v>3523294.97</v>
      </c>
      <c r="D64" s="143">
        <f t="shared" ref="D64:E64" si="0">SUM(D65:D72)</f>
        <v>59551.130000000005</v>
      </c>
      <c r="E64" s="143">
        <f t="shared" si="0"/>
        <v>2628635.17</v>
      </c>
    </row>
    <row r="65" spans="1:9" x14ac:dyDescent="0.2">
      <c r="A65" s="16">
        <v>1241</v>
      </c>
      <c r="B65" s="14" t="s">
        <v>158</v>
      </c>
      <c r="C65" s="143">
        <v>771228.42</v>
      </c>
      <c r="D65" s="143">
        <v>14477.95</v>
      </c>
      <c r="E65" s="143">
        <v>480663.01</v>
      </c>
    </row>
    <row r="66" spans="1:9" x14ac:dyDescent="0.2">
      <c r="A66" s="16">
        <v>1242</v>
      </c>
      <c r="B66" s="14" t="s">
        <v>159</v>
      </c>
      <c r="C66" s="143">
        <v>176179.66</v>
      </c>
      <c r="D66" s="143">
        <v>780.42</v>
      </c>
      <c r="E66" s="143">
        <v>130955.74</v>
      </c>
    </row>
    <row r="67" spans="1:9" x14ac:dyDescent="0.2">
      <c r="A67" s="16">
        <v>1243</v>
      </c>
      <c r="B67" s="14" t="s">
        <v>160</v>
      </c>
      <c r="C67" s="143">
        <v>425435.4</v>
      </c>
      <c r="D67" s="143">
        <v>9891.9599999999991</v>
      </c>
      <c r="E67" s="143">
        <v>216194.45</v>
      </c>
    </row>
    <row r="68" spans="1:9" x14ac:dyDescent="0.2">
      <c r="A68" s="16">
        <v>1244</v>
      </c>
      <c r="B68" s="14" t="s">
        <v>161</v>
      </c>
      <c r="C68" s="143">
        <v>2035252</v>
      </c>
      <c r="D68" s="143">
        <v>32100</v>
      </c>
      <c r="E68" s="143">
        <v>1742418.67</v>
      </c>
    </row>
    <row r="69" spans="1:9" x14ac:dyDescent="0.2">
      <c r="A69" s="16">
        <v>1245</v>
      </c>
      <c r="B69" s="14" t="s">
        <v>162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163</v>
      </c>
      <c r="C70" s="143">
        <v>115199.49</v>
      </c>
      <c r="D70" s="143">
        <v>2300.8000000000002</v>
      </c>
      <c r="E70" s="143">
        <v>58403.3</v>
      </c>
    </row>
    <row r="71" spans="1:9" x14ac:dyDescent="0.2">
      <c r="A71" s="16">
        <v>1247</v>
      </c>
      <c r="B71" s="14" t="s">
        <v>164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66413</v>
      </c>
      <c r="D76" s="143">
        <f>SUM(D77:D81)</f>
        <v>0</v>
      </c>
      <c r="E76" s="143">
        <f>SUM(E77:E81)</f>
        <v>66413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3">
        <v>0</v>
      </c>
      <c r="D77" s="143">
        <v>0</v>
      </c>
      <c r="E77" s="143">
        <v>0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66413</v>
      </c>
      <c r="D80" s="143">
        <v>0</v>
      </c>
      <c r="E80" s="143">
        <v>66413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3">
        <v>0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3">
        <f>SUM(C111:C119)</f>
        <v>627940.41999999993</v>
      </c>
      <c r="D110" s="143">
        <f>SUM(D111:D119)</f>
        <v>627940.41999999993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56550.73</v>
      </c>
      <c r="D111" s="143">
        <f>C111</f>
        <v>56550.73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83200.210000000006</v>
      </c>
      <c r="D112" s="143">
        <f t="shared" ref="D112:D119" si="1">C112</f>
        <v>83200.210000000006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488189.48</v>
      </c>
      <c r="D117" s="143">
        <f t="shared" si="1"/>
        <v>488189.48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0</v>
      </c>
      <c r="D119" s="143">
        <f t="shared" si="1"/>
        <v>0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3">
        <v>0</v>
      </c>
    </row>
    <row r="146" spans="1:5" x14ac:dyDescent="0.2">
      <c r="A146" s="16">
        <v>2152</v>
      </c>
      <c r="B146" s="14" t="s">
        <v>563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5">
        <v>0</v>
      </c>
      <c r="D160" s="117"/>
    </row>
    <row r="161" spans="1:5" x14ac:dyDescent="0.2">
      <c r="A161" s="116">
        <v>2262</v>
      </c>
      <c r="B161" s="117" t="s">
        <v>571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519</v>
      </c>
      <c r="C173" s="117"/>
      <c r="D173" s="117"/>
      <c r="E173" s="117"/>
    </row>
    <row r="175" spans="1:5" x14ac:dyDescent="0.2">
      <c r="B175" s="162" t="s">
        <v>599</v>
      </c>
      <c r="C175" s="173" t="s">
        <v>600</v>
      </c>
      <c r="D175" s="173"/>
    </row>
    <row r="176" spans="1:5" x14ac:dyDescent="0.2">
      <c r="B176" s="162" t="s">
        <v>601</v>
      </c>
      <c r="C176" s="162" t="s">
        <v>602</v>
      </c>
      <c r="D176" s="161"/>
    </row>
    <row r="177" spans="2:4" x14ac:dyDescent="0.2">
      <c r="B177" s="162" t="s">
        <v>603</v>
      </c>
      <c r="C177" s="163" t="s">
        <v>604</v>
      </c>
      <c r="D177" s="163"/>
    </row>
    <row r="178" spans="2:4" x14ac:dyDescent="0.2">
      <c r="B178" s="162" t="s">
        <v>605</v>
      </c>
      <c r="C178" s="163" t="s">
        <v>606</v>
      </c>
      <c r="D178" s="163"/>
    </row>
  </sheetData>
  <sheetProtection formatCells="0" formatColumns="0" formatRows="0" insertColumns="0" insertRows="0" insertHyperlinks="0" deleteColumns="0" deleteRows="0" sort="0" autoFilter="0" pivotTables="0"/>
  <mergeCells count="7">
    <mergeCell ref="C177:D177"/>
    <mergeCell ref="C178:D178"/>
    <mergeCell ref="A1:F1"/>
    <mergeCell ref="A2:F2"/>
    <mergeCell ref="A3:F3"/>
    <mergeCell ref="A4:F4"/>
    <mergeCell ref="C175:D175"/>
  </mergeCells>
  <printOptions horizontalCentered="1"/>
  <pageMargins left="0.39370078740157483" right="0.11811023622047245" top="0.43307086614173229" bottom="0.43307086614173229" header="0.31496062992125984" footer="0.31496062992125984"/>
  <pageSetup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topLeftCell="A10" workbookViewId="0">
      <selection sqref="A1:E35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76" t="s">
        <v>597</v>
      </c>
      <c r="B1" s="176"/>
      <c r="C1" s="176"/>
      <c r="D1" s="20" t="s">
        <v>498</v>
      </c>
      <c r="E1" s="21">
        <v>2026</v>
      </c>
    </row>
    <row r="2" spans="1:5" ht="18.95" customHeight="1" x14ac:dyDescent="0.2">
      <c r="A2" s="176" t="s">
        <v>504</v>
      </c>
      <c r="B2" s="176"/>
      <c r="C2" s="176"/>
      <c r="D2" s="20" t="s">
        <v>499</v>
      </c>
      <c r="E2" s="21" t="s">
        <v>501</v>
      </c>
    </row>
    <row r="3" spans="1:5" ht="18.95" customHeight="1" x14ac:dyDescent="0.2">
      <c r="A3" s="176" t="s">
        <v>598</v>
      </c>
      <c r="B3" s="176"/>
      <c r="C3" s="176"/>
      <c r="D3" s="20" t="s">
        <v>500</v>
      </c>
      <c r="E3" s="21">
        <v>1</v>
      </c>
    </row>
    <row r="4" spans="1:5" ht="18.95" customHeight="1" x14ac:dyDescent="0.2">
      <c r="A4" s="176" t="s">
        <v>517</v>
      </c>
      <c r="B4" s="176"/>
      <c r="C4" s="176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0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3336498.58</v>
      </c>
      <c r="E10" s="14"/>
    </row>
    <row r="11" spans="1:5" x14ac:dyDescent="0.2">
      <c r="A11" s="26">
        <v>3130</v>
      </c>
      <c r="B11" s="22" t="s">
        <v>385</v>
      </c>
      <c r="C11" s="146">
        <v>114093.79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-90911.66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1640957.74</v>
      </c>
    </row>
    <row r="17" spans="1:5" x14ac:dyDescent="0.2">
      <c r="A17" s="26">
        <v>3230</v>
      </c>
      <c r="B17" s="22" t="s">
        <v>389</v>
      </c>
      <c r="C17" s="146">
        <f>SUM(C18:C21)</f>
        <v>0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595</v>
      </c>
      <c r="C29" s="146">
        <v>0</v>
      </c>
    </row>
    <row r="30" spans="1:5" x14ac:dyDescent="0.2">
      <c r="B30" s="22" t="s">
        <v>519</v>
      </c>
    </row>
    <row r="32" spans="1:5" x14ac:dyDescent="0.2">
      <c r="B32" s="162" t="s">
        <v>599</v>
      </c>
      <c r="C32" s="173" t="s">
        <v>600</v>
      </c>
      <c r="D32" s="173"/>
    </row>
    <row r="33" spans="2:4" x14ac:dyDescent="0.2">
      <c r="B33" s="162" t="s">
        <v>601</v>
      </c>
      <c r="C33" s="162" t="s">
        <v>602</v>
      </c>
      <c r="D33" s="161"/>
    </row>
    <row r="34" spans="2:4" x14ac:dyDescent="0.2">
      <c r="B34" s="162" t="s">
        <v>603</v>
      </c>
      <c r="C34" s="163" t="s">
        <v>604</v>
      </c>
      <c r="D34" s="163"/>
    </row>
    <row r="35" spans="2:4" x14ac:dyDescent="0.2">
      <c r="B35" s="162" t="s">
        <v>605</v>
      </c>
      <c r="C35" s="163" t="s">
        <v>606</v>
      </c>
      <c r="D35" s="163"/>
    </row>
  </sheetData>
  <sheetProtection formatCells="0" formatColumns="0" formatRows="0" insertColumns="0" insertRows="0" insertHyperlinks="0" deleteColumns="0" deleteRows="0" sort="0" autoFilter="0" pivotTables="0"/>
  <mergeCells count="7">
    <mergeCell ref="C34:D34"/>
    <mergeCell ref="C35:D35"/>
    <mergeCell ref="A1:C1"/>
    <mergeCell ref="A2:C2"/>
    <mergeCell ref="A3:C3"/>
    <mergeCell ref="A4:C4"/>
    <mergeCell ref="C32:D32"/>
  </mergeCells>
  <printOptions horizontalCentered="1"/>
  <pageMargins left="0.47244094488188981" right="0.47244094488188981" top="0.74803149606299213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6"/>
  <sheetViews>
    <sheetView topLeftCell="A120" zoomScaleNormal="100" workbookViewId="0">
      <selection sqref="A1:E146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24.28515625" style="22" bestFit="1" customWidth="1"/>
    <col min="6" max="16384" width="9.140625" style="22"/>
  </cols>
  <sheetData>
    <row r="1" spans="1:5" s="28" customFormat="1" ht="18.95" customHeight="1" x14ac:dyDescent="0.25">
      <c r="A1" s="176" t="s">
        <v>597</v>
      </c>
      <c r="B1" s="176"/>
      <c r="C1" s="176"/>
      <c r="D1" s="20" t="s">
        <v>498</v>
      </c>
      <c r="E1" s="21">
        <v>2026</v>
      </c>
    </row>
    <row r="2" spans="1:5" s="28" customFormat="1" ht="18.95" customHeight="1" x14ac:dyDescent="0.25">
      <c r="A2" s="176" t="s">
        <v>505</v>
      </c>
      <c r="B2" s="176"/>
      <c r="C2" s="176"/>
      <c r="D2" s="20" t="s">
        <v>499</v>
      </c>
      <c r="E2" s="21" t="s">
        <v>501</v>
      </c>
    </row>
    <row r="3" spans="1:5" s="28" customFormat="1" ht="18.95" customHeight="1" x14ac:dyDescent="0.25">
      <c r="A3" s="176" t="s">
        <v>598</v>
      </c>
      <c r="B3" s="176"/>
      <c r="C3" s="176"/>
      <c r="D3" s="20" t="s">
        <v>500</v>
      </c>
      <c r="E3" s="21">
        <v>1</v>
      </c>
    </row>
    <row r="4" spans="1:5" s="28" customFormat="1" ht="18.95" customHeight="1" x14ac:dyDescent="0.25">
      <c r="A4" s="176" t="s">
        <v>517</v>
      </c>
      <c r="B4" s="176"/>
      <c r="C4" s="176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2026</v>
      </c>
      <c r="D8" s="81">
        <v>2025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1202185.95</v>
      </c>
      <c r="D10" s="146">
        <v>1283190.51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520</v>
      </c>
      <c r="C16" s="147">
        <f>SUM(C9:C15)</f>
        <v>1202185.95</v>
      </c>
      <c r="D16" s="147">
        <f>SUM(D9:D15)</f>
        <v>1283190.51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2026</v>
      </c>
      <c r="D20" s="81">
        <v>2025</v>
      </c>
    </row>
    <row r="21" spans="1:5" x14ac:dyDescent="0.2">
      <c r="A21" s="33">
        <v>1230</v>
      </c>
      <c r="B21" s="34" t="s">
        <v>149</v>
      </c>
      <c r="C21" s="147">
        <f>SUM(C22:C28)</f>
        <v>0</v>
      </c>
      <c r="D21" s="14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155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0</v>
      </c>
      <c r="D29" s="147">
        <f>SUM(D30:D37)</f>
        <v>14610</v>
      </c>
    </row>
    <row r="30" spans="1:5" x14ac:dyDescent="0.2">
      <c r="A30" s="26">
        <v>1241</v>
      </c>
      <c r="B30" s="22" t="s">
        <v>158</v>
      </c>
      <c r="C30" s="146">
        <v>0</v>
      </c>
      <c r="D30" s="146">
        <v>14610</v>
      </c>
    </row>
    <row r="31" spans="1:5" x14ac:dyDescent="0.2">
      <c r="A31" s="26">
        <v>1242</v>
      </c>
      <c r="B31" s="22" t="s">
        <v>159</v>
      </c>
      <c r="C31" s="146">
        <v>0</v>
      </c>
      <c r="D31" s="146">
        <v>0</v>
      </c>
    </row>
    <row r="32" spans="1:5" x14ac:dyDescent="0.2">
      <c r="A32" s="26">
        <v>1243</v>
      </c>
      <c r="B32" s="22" t="s">
        <v>160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161</v>
      </c>
      <c r="C33" s="146">
        <v>0</v>
      </c>
      <c r="D33" s="146">
        <v>0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0</v>
      </c>
      <c r="D35" s="146">
        <v>0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521</v>
      </c>
      <c r="C44" s="147">
        <f>C21+C29+C38</f>
        <v>0</v>
      </c>
      <c r="D44" s="147">
        <f>D21+D29+D38</f>
        <v>14610</v>
      </c>
    </row>
    <row r="46" spans="1:5" x14ac:dyDescent="0.2">
      <c r="A46" s="24" t="s">
        <v>586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2026</v>
      </c>
      <c r="D47" s="81" t="s">
        <v>506</v>
      </c>
      <c r="E47" s="137"/>
    </row>
    <row r="48" spans="1:5" x14ac:dyDescent="0.2">
      <c r="A48" s="33">
        <v>3210</v>
      </c>
      <c r="B48" s="34" t="s">
        <v>596</v>
      </c>
      <c r="C48" s="147">
        <v>0</v>
      </c>
      <c r="D48" s="147">
        <v>0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>SIN INFORMACIÓN QUE REVELAR</v>
      </c>
    </row>
    <row r="49" spans="1:4" x14ac:dyDescent="0.2">
      <c r="A49" s="26"/>
      <c r="B49" s="82" t="s">
        <v>511</v>
      </c>
      <c r="C49" s="147">
        <f>C54+C66+C94+C97+C50</f>
        <v>0</v>
      </c>
      <c r="D49" s="147">
        <f>D54+D66+D94+D97+D50</f>
        <v>0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539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512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513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514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515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515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516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0</v>
      </c>
      <c r="D66" s="147">
        <f>D67+D76+D79+D85</f>
        <v>0</v>
      </c>
    </row>
    <row r="67" spans="1:4" x14ac:dyDescent="0.2">
      <c r="A67" s="26">
        <v>5510</v>
      </c>
      <c r="B67" s="22" t="s">
        <v>358</v>
      </c>
      <c r="C67" s="146">
        <f>SUM(C68:C75)</f>
        <v>0</v>
      </c>
      <c r="D67" s="146">
        <f>SUM(D68:D75)</f>
        <v>0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0</v>
      </c>
      <c r="D70" s="146">
        <v>0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0</v>
      </c>
      <c r="D72" s="146">
        <v>0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0</v>
      </c>
      <c r="D74" s="146">
        <v>0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522</v>
      </c>
      <c r="C97" s="147">
        <f>SUM(C98:C102)</f>
        <v>0</v>
      </c>
      <c r="D97" s="147">
        <f>SUM(D98:D102)</f>
        <v>0</v>
      </c>
    </row>
    <row r="98" spans="1:4" x14ac:dyDescent="0.2">
      <c r="A98" s="26">
        <v>2111</v>
      </c>
      <c r="B98" s="22" t="s">
        <v>523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524</v>
      </c>
      <c r="C99" s="146">
        <v>0</v>
      </c>
      <c r="D99" s="146">
        <v>0</v>
      </c>
    </row>
    <row r="100" spans="1:4" x14ac:dyDescent="0.2">
      <c r="A100" s="26">
        <v>2112</v>
      </c>
      <c r="B100" s="22" t="s">
        <v>525</v>
      </c>
      <c r="C100" s="146">
        <v>0</v>
      </c>
      <c r="D100" s="146">
        <v>0</v>
      </c>
    </row>
    <row r="101" spans="1:4" x14ac:dyDescent="0.2">
      <c r="A101" s="26">
        <v>2115</v>
      </c>
      <c r="B101" s="22" t="s">
        <v>526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527</v>
      </c>
      <c r="C102" s="146">
        <v>0</v>
      </c>
      <c r="D102" s="146">
        <v>0</v>
      </c>
    </row>
    <row r="103" spans="1:4" x14ac:dyDescent="0.2">
      <c r="A103" s="98"/>
      <c r="B103" s="102" t="s">
        <v>540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173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541</v>
      </c>
      <c r="C105" s="154">
        <v>0</v>
      </c>
      <c r="D105" s="154">
        <v>0</v>
      </c>
    </row>
    <row r="106" spans="1:4" x14ac:dyDescent="0.2">
      <c r="A106" s="98"/>
      <c r="B106" s="102" t="s">
        <v>542</v>
      </c>
      <c r="C106" s="150">
        <f>+C107+C129</f>
        <v>0</v>
      </c>
      <c r="D106" s="150">
        <f>+D107+D129</f>
        <v>0</v>
      </c>
    </row>
    <row r="107" spans="1:4" x14ac:dyDescent="0.2">
      <c r="A107" s="96">
        <v>4300</v>
      </c>
      <c r="B107" s="100" t="s">
        <v>590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261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430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262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263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264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265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266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267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268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269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269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270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270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271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272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431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273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274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275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432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271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528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529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530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531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532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533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534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535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536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537</v>
      </c>
      <c r="C138" s="146">
        <v>0</v>
      </c>
      <c r="D138" s="146">
        <v>0</v>
      </c>
    </row>
    <row r="139" spans="1:4" x14ac:dyDescent="0.2">
      <c r="A139" s="26"/>
      <c r="B139" s="87" t="s">
        <v>538</v>
      </c>
      <c r="C139" s="147">
        <f>C48+C49-C103-C106</f>
        <v>0</v>
      </c>
      <c r="D139" s="147">
        <f>D48+D49-D103-D106</f>
        <v>0</v>
      </c>
    </row>
    <row r="141" spans="1:4" x14ac:dyDescent="0.2">
      <c r="B141" s="22" t="s">
        <v>519</v>
      </c>
    </row>
    <row r="143" spans="1:4" x14ac:dyDescent="0.2">
      <c r="B143" s="162" t="s">
        <v>599</v>
      </c>
      <c r="C143" s="173" t="s">
        <v>600</v>
      </c>
      <c r="D143" s="173"/>
    </row>
    <row r="144" spans="1:4" x14ac:dyDescent="0.2">
      <c r="B144" s="162" t="s">
        <v>601</v>
      </c>
      <c r="C144" s="162" t="s">
        <v>602</v>
      </c>
      <c r="D144" s="161"/>
    </row>
    <row r="145" spans="2:4" x14ac:dyDescent="0.2">
      <c r="B145" s="162" t="s">
        <v>603</v>
      </c>
      <c r="C145" s="163" t="s">
        <v>604</v>
      </c>
      <c r="D145" s="163"/>
    </row>
    <row r="146" spans="2:4" x14ac:dyDescent="0.2">
      <c r="B146" s="162" t="s">
        <v>605</v>
      </c>
      <c r="C146" s="163" t="s">
        <v>606</v>
      </c>
      <c r="D146" s="163"/>
    </row>
  </sheetData>
  <sheetProtection formatCells="0" formatColumns="0" formatRows="0" insertColumns="0" insertRows="0" insertHyperlinks="0" deleteColumns="0" deleteRows="0" sort="0" autoFilter="0" pivotTables="0"/>
  <mergeCells count="7">
    <mergeCell ref="C145:D145"/>
    <mergeCell ref="C146:D146"/>
    <mergeCell ref="A1:C1"/>
    <mergeCell ref="A2:C2"/>
    <mergeCell ref="A3:C3"/>
    <mergeCell ref="A4:C4"/>
    <mergeCell ref="C143:D14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rintOptions horizontalCentered="1"/>
  <pageMargins left="0.39370078740157483" right="0.70866141732283472" top="0.55118110236220474" bottom="0.27559055118110237" header="0.31496062992125984" footer="0.31496062992125984"/>
  <pageSetup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5"/>
  <sheetViews>
    <sheetView showGridLines="0" topLeftCell="A5" workbookViewId="0">
      <selection sqref="A1:D28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77" t="s">
        <v>597</v>
      </c>
      <c r="B1" s="178"/>
      <c r="C1" s="179"/>
    </row>
    <row r="2" spans="1:3" s="29" customFormat="1" ht="18" customHeight="1" x14ac:dyDescent="0.25">
      <c r="A2" s="180" t="s">
        <v>507</v>
      </c>
      <c r="B2" s="181"/>
      <c r="C2" s="182"/>
    </row>
    <row r="3" spans="1:3" s="29" customFormat="1" ht="18" customHeight="1" x14ac:dyDescent="0.25">
      <c r="A3" s="180" t="s">
        <v>598</v>
      </c>
      <c r="B3" s="181"/>
      <c r="C3" s="182"/>
    </row>
    <row r="4" spans="1:3" s="31" customFormat="1" ht="18" customHeight="1" x14ac:dyDescent="0.2">
      <c r="A4" s="183" t="s">
        <v>508</v>
      </c>
      <c r="B4" s="184"/>
      <c r="C4" s="185"/>
    </row>
    <row r="5" spans="1:3" s="31" customFormat="1" ht="18" customHeight="1" x14ac:dyDescent="0.2">
      <c r="A5" s="186" t="s">
        <v>406</v>
      </c>
      <c r="B5" s="187"/>
      <c r="C5" s="129">
        <v>2026</v>
      </c>
    </row>
    <row r="6" spans="1:3" x14ac:dyDescent="0.2">
      <c r="A6" s="45" t="s">
        <v>435</v>
      </c>
      <c r="B6" s="45"/>
      <c r="C6" s="88">
        <v>3838339.87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4" x14ac:dyDescent="0.2">
      <c r="A17" s="56">
        <v>3.1</v>
      </c>
      <c r="B17" s="50" t="s">
        <v>446</v>
      </c>
      <c r="C17" s="90">
        <v>0</v>
      </c>
    </row>
    <row r="18" spans="1:4" x14ac:dyDescent="0.2">
      <c r="A18" s="57">
        <v>3.2</v>
      </c>
      <c r="B18" s="50" t="s">
        <v>444</v>
      </c>
      <c r="C18" s="90">
        <v>0</v>
      </c>
    </row>
    <row r="19" spans="1:4" x14ac:dyDescent="0.2">
      <c r="A19" s="57">
        <v>3.3</v>
      </c>
      <c r="B19" s="52" t="s">
        <v>445</v>
      </c>
      <c r="C19" s="91">
        <v>0</v>
      </c>
    </row>
    <row r="20" spans="1:4" x14ac:dyDescent="0.2">
      <c r="A20" s="46"/>
      <c r="B20" s="58"/>
      <c r="C20" s="59"/>
    </row>
    <row r="21" spans="1:4" x14ac:dyDescent="0.2">
      <c r="A21" s="60" t="s">
        <v>543</v>
      </c>
      <c r="B21" s="60"/>
      <c r="C21" s="88">
        <f>C6+C8-C16</f>
        <v>3838339.87</v>
      </c>
    </row>
    <row r="23" spans="1:4" x14ac:dyDescent="0.2">
      <c r="B23" s="30" t="s">
        <v>519</v>
      </c>
    </row>
    <row r="25" spans="1:4" x14ac:dyDescent="0.2">
      <c r="B25" s="162" t="s">
        <v>599</v>
      </c>
      <c r="C25" s="173" t="s">
        <v>600</v>
      </c>
      <c r="D25" s="173"/>
    </row>
    <row r="26" spans="1:4" x14ac:dyDescent="0.2">
      <c r="B26" s="162" t="s">
        <v>601</v>
      </c>
      <c r="C26" s="162" t="s">
        <v>602</v>
      </c>
      <c r="D26" s="161"/>
    </row>
    <row r="27" spans="1:4" x14ac:dyDescent="0.2">
      <c r="B27" s="162" t="s">
        <v>603</v>
      </c>
      <c r="C27" s="163" t="s">
        <v>604</v>
      </c>
      <c r="D27" s="163"/>
    </row>
    <row r="28" spans="1:4" x14ac:dyDescent="0.2">
      <c r="B28" s="162" t="s">
        <v>605</v>
      </c>
      <c r="C28" s="163" t="s">
        <v>606</v>
      </c>
      <c r="D28" s="163"/>
    </row>
    <row r="48" spans="3:4" x14ac:dyDescent="0.2">
      <c r="C48" s="30">
        <v>-90911.66</v>
      </c>
      <c r="D48" s="30">
        <v>-337622.24</v>
      </c>
    </row>
    <row r="53" spans="3:4" x14ac:dyDescent="0.2">
      <c r="C53" s="30">
        <v>0</v>
      </c>
      <c r="D53" s="30">
        <v>0</v>
      </c>
    </row>
    <row r="56" spans="3:4" x14ac:dyDescent="0.2">
      <c r="C56" s="30">
        <v>0</v>
      </c>
      <c r="D56" s="30">
        <v>0</v>
      </c>
    </row>
    <row r="58" spans="3:4" x14ac:dyDescent="0.2">
      <c r="C58" s="30">
        <v>0</v>
      </c>
      <c r="D58" s="30">
        <v>0</v>
      </c>
    </row>
    <row r="60" spans="3:4" x14ac:dyDescent="0.2">
      <c r="C60" s="30">
        <v>0</v>
      </c>
      <c r="D60" s="30">
        <v>0</v>
      </c>
    </row>
    <row r="62" spans="3:4" x14ac:dyDescent="0.2">
      <c r="C62" s="30">
        <v>0</v>
      </c>
      <c r="D62" s="30">
        <v>0</v>
      </c>
    </row>
    <row r="64" spans="3:4" x14ac:dyDescent="0.2">
      <c r="C64" s="30">
        <v>0</v>
      </c>
      <c r="D64" s="30">
        <v>0</v>
      </c>
    </row>
    <row r="65" spans="3:4" x14ac:dyDescent="0.2">
      <c r="C65" s="30">
        <v>0</v>
      </c>
      <c r="D65" s="30">
        <v>0</v>
      </c>
    </row>
    <row r="68" spans="3:4" x14ac:dyDescent="0.2">
      <c r="C68" s="30">
        <v>0</v>
      </c>
      <c r="D68" s="30">
        <v>0</v>
      </c>
    </row>
    <row r="69" spans="3:4" x14ac:dyDescent="0.2">
      <c r="C69" s="30">
        <v>0</v>
      </c>
      <c r="D69" s="30">
        <v>0</v>
      </c>
    </row>
    <row r="70" spans="3:4" x14ac:dyDescent="0.2">
      <c r="C70" s="30">
        <v>27804.15</v>
      </c>
      <c r="D70" s="30">
        <v>111216.62</v>
      </c>
    </row>
    <row r="71" spans="3:4" x14ac:dyDescent="0.2">
      <c r="C71" s="30">
        <v>0</v>
      </c>
      <c r="D71" s="30">
        <v>0</v>
      </c>
    </row>
    <row r="72" spans="3:4" x14ac:dyDescent="0.2">
      <c r="C72" s="30">
        <v>59551.13</v>
      </c>
      <c r="D72" s="30">
        <v>343725.81</v>
      </c>
    </row>
    <row r="73" spans="3:4" x14ac:dyDescent="0.2">
      <c r="C73" s="30">
        <v>0</v>
      </c>
      <c r="D73" s="30">
        <v>0</v>
      </c>
    </row>
    <row r="74" spans="3:4" x14ac:dyDescent="0.2">
      <c r="C74" s="30">
        <v>0</v>
      </c>
      <c r="D74" s="30">
        <v>181.93</v>
      </c>
    </row>
    <row r="75" spans="3:4" x14ac:dyDescent="0.2">
      <c r="C75" s="30">
        <v>0</v>
      </c>
      <c r="D75" s="30">
        <v>0</v>
      </c>
    </row>
    <row r="77" spans="3:4" x14ac:dyDescent="0.2">
      <c r="C77" s="30">
        <v>0</v>
      </c>
      <c r="D77" s="30">
        <v>0</v>
      </c>
    </row>
    <row r="78" spans="3:4" x14ac:dyDescent="0.2">
      <c r="C78" s="30">
        <v>0</v>
      </c>
      <c r="D78" s="30">
        <v>0</v>
      </c>
    </row>
    <row r="80" spans="3:4" x14ac:dyDescent="0.2">
      <c r="C80" s="30">
        <v>0</v>
      </c>
      <c r="D80" s="30">
        <v>0</v>
      </c>
    </row>
    <row r="81" spans="3:4" x14ac:dyDescent="0.2">
      <c r="C81" s="30">
        <v>0</v>
      </c>
      <c r="D81" s="30">
        <v>0</v>
      </c>
    </row>
    <row r="82" spans="3:4" x14ac:dyDescent="0.2">
      <c r="C82" s="30">
        <v>0</v>
      </c>
      <c r="D82" s="30">
        <v>0</v>
      </c>
    </row>
    <row r="83" spans="3:4" x14ac:dyDescent="0.2">
      <c r="C83" s="30">
        <v>0</v>
      </c>
      <c r="D83" s="30">
        <v>0</v>
      </c>
    </row>
    <row r="84" spans="3:4" x14ac:dyDescent="0.2">
      <c r="C84" s="30">
        <v>0</v>
      </c>
      <c r="D84" s="30">
        <v>0</v>
      </c>
    </row>
    <row r="86" spans="3:4" x14ac:dyDescent="0.2">
      <c r="C86" s="30">
        <v>0</v>
      </c>
    </row>
    <row r="105" spans="3:3" x14ac:dyDescent="0.2">
      <c r="C105" s="30">
        <v>0</v>
      </c>
    </row>
    <row r="109" spans="3:3" x14ac:dyDescent="0.2">
      <c r="C109" s="30">
        <v>0</v>
      </c>
    </row>
    <row r="110" spans="3:3" x14ac:dyDescent="0.2">
      <c r="C110" s="30">
        <v>0</v>
      </c>
    </row>
    <row r="112" spans="3:3" x14ac:dyDescent="0.2">
      <c r="C112" s="30">
        <v>0</v>
      </c>
    </row>
    <row r="113" spans="3:3" x14ac:dyDescent="0.2">
      <c r="C113" s="30">
        <v>0</v>
      </c>
    </row>
    <row r="114" spans="3:3" x14ac:dyDescent="0.2">
      <c r="C114" s="30">
        <v>0</v>
      </c>
    </row>
    <row r="115" spans="3:3" x14ac:dyDescent="0.2">
      <c r="C115" s="30">
        <v>0</v>
      </c>
    </row>
  </sheetData>
  <mergeCells count="8">
    <mergeCell ref="C25:D25"/>
    <mergeCell ref="C27:D27"/>
    <mergeCell ref="C28:D28"/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scale="115" orientation="landscape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02"/>
  <sheetViews>
    <sheetView showGridLines="0" topLeftCell="A31" workbookViewId="0">
      <selection sqref="A1:E48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88" t="s">
        <v>597</v>
      </c>
      <c r="B1" s="189"/>
      <c r="C1" s="190"/>
    </row>
    <row r="2" spans="1:3" s="32" customFormat="1" ht="18.95" customHeight="1" x14ac:dyDescent="0.25">
      <c r="A2" s="191" t="s">
        <v>509</v>
      </c>
      <c r="B2" s="192"/>
      <c r="C2" s="193"/>
    </row>
    <row r="3" spans="1:3" s="32" customFormat="1" ht="18.95" customHeight="1" x14ac:dyDescent="0.25">
      <c r="A3" s="191" t="s">
        <v>598</v>
      </c>
      <c r="B3" s="192"/>
      <c r="C3" s="193"/>
    </row>
    <row r="4" spans="1:3" x14ac:dyDescent="0.2">
      <c r="A4" s="183" t="s">
        <v>508</v>
      </c>
      <c r="B4" s="184"/>
      <c r="C4" s="185"/>
    </row>
    <row r="5" spans="1:3" ht="22.15" customHeight="1" x14ac:dyDescent="0.2">
      <c r="A5" s="194" t="s">
        <v>406</v>
      </c>
      <c r="B5" s="195"/>
      <c r="C5" s="129">
        <v>2026</v>
      </c>
    </row>
    <row r="6" spans="1:3" x14ac:dyDescent="0.2">
      <c r="A6" s="70" t="s">
        <v>448</v>
      </c>
      <c r="B6" s="45"/>
      <c r="C6" s="92">
        <v>3841896.25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0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87355.28</v>
      </c>
    </row>
    <row r="32" spans="1:3" x14ac:dyDescent="0.2">
      <c r="A32" s="76" t="s">
        <v>470</v>
      </c>
      <c r="B32" s="63" t="s">
        <v>358</v>
      </c>
      <c r="C32" s="93">
        <v>87355.28</v>
      </c>
    </row>
    <row r="33" spans="1:4" x14ac:dyDescent="0.2">
      <c r="A33" s="76" t="s">
        <v>471</v>
      </c>
      <c r="B33" s="63" t="s">
        <v>40</v>
      </c>
      <c r="C33" s="93">
        <v>0</v>
      </c>
    </row>
    <row r="34" spans="1:4" x14ac:dyDescent="0.2">
      <c r="A34" s="76" t="s">
        <v>472</v>
      </c>
      <c r="B34" s="63" t="s">
        <v>368</v>
      </c>
      <c r="C34" s="93">
        <v>0</v>
      </c>
    </row>
    <row r="35" spans="1:4" x14ac:dyDescent="0.2">
      <c r="A35" s="76" t="s">
        <v>473</v>
      </c>
      <c r="B35" s="63" t="s">
        <v>374</v>
      </c>
      <c r="C35" s="93">
        <v>0</v>
      </c>
    </row>
    <row r="36" spans="1:4" x14ac:dyDescent="0.2">
      <c r="A36" s="76" t="s">
        <v>474</v>
      </c>
      <c r="B36" s="63" t="s">
        <v>382</v>
      </c>
      <c r="C36" s="93">
        <v>0</v>
      </c>
    </row>
    <row r="37" spans="1:4" x14ac:dyDescent="0.2">
      <c r="A37" s="76" t="s">
        <v>545</v>
      </c>
      <c r="B37" s="63" t="s">
        <v>593</v>
      </c>
      <c r="C37" s="93">
        <v>0</v>
      </c>
    </row>
    <row r="38" spans="1:4" x14ac:dyDescent="0.2">
      <c r="A38" s="76" t="s">
        <v>546</v>
      </c>
      <c r="B38" s="71" t="s">
        <v>475</v>
      </c>
      <c r="C38" s="95">
        <v>0</v>
      </c>
    </row>
    <row r="39" spans="1:4" x14ac:dyDescent="0.2">
      <c r="A39" s="64"/>
      <c r="B39" s="67"/>
      <c r="C39" s="68"/>
    </row>
    <row r="40" spans="1:4" x14ac:dyDescent="0.2">
      <c r="A40" s="69" t="s">
        <v>544</v>
      </c>
      <c r="B40" s="45"/>
      <c r="C40" s="88">
        <f>C6-C8+C31</f>
        <v>3929251.53</v>
      </c>
    </row>
    <row r="42" spans="1:4" x14ac:dyDescent="0.2">
      <c r="B42" s="30" t="s">
        <v>519</v>
      </c>
    </row>
    <row r="44" spans="1:4" x14ac:dyDescent="0.2">
      <c r="B44" s="162" t="s">
        <v>599</v>
      </c>
      <c r="C44" s="173" t="s">
        <v>600</v>
      </c>
      <c r="D44" s="173"/>
    </row>
    <row r="45" spans="1:4" x14ac:dyDescent="0.2">
      <c r="B45" s="162" t="s">
        <v>601</v>
      </c>
      <c r="C45" s="162" t="s">
        <v>602</v>
      </c>
      <c r="D45" s="161"/>
    </row>
    <row r="46" spans="1:4" x14ac:dyDescent="0.2">
      <c r="B46" s="162" t="s">
        <v>603</v>
      </c>
      <c r="C46" s="163" t="s">
        <v>604</v>
      </c>
      <c r="D46" s="163"/>
    </row>
    <row r="47" spans="1:4" x14ac:dyDescent="0.2">
      <c r="B47" s="162" t="s">
        <v>605</v>
      </c>
      <c r="C47" s="163" t="s">
        <v>606</v>
      </c>
      <c r="D47" s="163"/>
    </row>
    <row r="87" spans="3:4" x14ac:dyDescent="0.2">
      <c r="C87" s="30">
        <v>0</v>
      </c>
      <c r="D87" s="30">
        <v>0</v>
      </c>
    </row>
    <row r="88" spans="3:4" x14ac:dyDescent="0.2">
      <c r="C88" s="30">
        <v>0</v>
      </c>
      <c r="D88" s="30">
        <v>0</v>
      </c>
    </row>
    <row r="89" spans="3:4" x14ac:dyDescent="0.2">
      <c r="C89" s="30">
        <v>0</v>
      </c>
      <c r="D89" s="30">
        <v>0</v>
      </c>
    </row>
    <row r="90" spans="3:4" x14ac:dyDescent="0.2">
      <c r="C90" s="30">
        <v>0</v>
      </c>
      <c r="D90" s="30">
        <v>0</v>
      </c>
    </row>
    <row r="91" spans="3:4" x14ac:dyDescent="0.2">
      <c r="C91" s="30">
        <v>0</v>
      </c>
      <c r="D91" s="30">
        <v>0</v>
      </c>
    </row>
    <row r="92" spans="3:4" x14ac:dyDescent="0.2">
      <c r="C92" s="30">
        <v>0</v>
      </c>
    </row>
    <row r="102" spans="4:4" x14ac:dyDescent="0.2">
      <c r="D102" s="30">
        <v>0</v>
      </c>
    </row>
  </sheetData>
  <mergeCells count="8">
    <mergeCell ref="C44:D44"/>
    <mergeCell ref="C46:D46"/>
    <mergeCell ref="C47:D47"/>
    <mergeCell ref="A1:C1"/>
    <mergeCell ref="A2:C2"/>
    <mergeCell ref="A3:C3"/>
    <mergeCell ref="A4:C4"/>
    <mergeCell ref="A5:B5"/>
  </mergeCells>
  <pageMargins left="0.7" right="0.7" top="0.35" bottom="0.32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1"/>
  <sheetViews>
    <sheetView tabSelected="1" zoomScale="78" workbookViewId="0">
      <selection sqref="A1:H63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7109375" style="22" bestFit="1" customWidth="1"/>
    <col min="6" max="6" width="19.28515625" style="22" customWidth="1"/>
    <col min="7" max="7" width="24.28515625" style="22" bestFit="1" customWidth="1"/>
    <col min="8" max="10" width="20.28515625" style="22" customWidth="1"/>
    <col min="11" max="16384" width="9.140625" style="22"/>
  </cols>
  <sheetData>
    <row r="1" spans="1:10" ht="18.95" customHeight="1" x14ac:dyDescent="0.2">
      <c r="A1" s="176" t="s">
        <v>597</v>
      </c>
      <c r="B1" s="197"/>
      <c r="C1" s="197"/>
      <c r="D1" s="197"/>
      <c r="E1" s="197"/>
      <c r="F1" s="197"/>
      <c r="G1" s="20" t="s">
        <v>498</v>
      </c>
      <c r="H1" s="21">
        <v>2026</v>
      </c>
    </row>
    <row r="2" spans="1:10" ht="18.95" customHeight="1" x14ac:dyDescent="0.2">
      <c r="A2" s="176" t="s">
        <v>510</v>
      </c>
      <c r="B2" s="197"/>
      <c r="C2" s="197"/>
      <c r="D2" s="197"/>
      <c r="E2" s="197"/>
      <c r="F2" s="197"/>
      <c r="G2" s="20" t="s">
        <v>499</v>
      </c>
      <c r="H2" s="21" t="s">
        <v>501</v>
      </c>
    </row>
    <row r="3" spans="1:10" ht="18.95" customHeight="1" x14ac:dyDescent="0.2">
      <c r="A3" s="198" t="s">
        <v>598</v>
      </c>
      <c r="B3" s="199"/>
      <c r="C3" s="199"/>
      <c r="D3" s="199"/>
      <c r="E3" s="199"/>
      <c r="F3" s="199"/>
      <c r="G3" s="20" t="s">
        <v>500</v>
      </c>
      <c r="H3" s="21">
        <v>1</v>
      </c>
    </row>
    <row r="4" spans="1:10" x14ac:dyDescent="0.2">
      <c r="A4" s="198" t="str">
        <f>'Notas a los Edos Financieros'!A4</f>
        <v>(Cifras en Pesos)</v>
      </c>
      <c r="B4" s="199"/>
      <c r="C4" s="199"/>
      <c r="D4" s="199"/>
      <c r="E4" s="199"/>
      <c r="F4" s="199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6" t="s">
        <v>547</v>
      </c>
      <c r="C39" s="196"/>
      <c r="D39" s="27"/>
      <c r="E39" s="27"/>
      <c r="F39" s="27"/>
    </row>
    <row r="40" spans="1:6" x14ac:dyDescent="0.2">
      <c r="B40" s="125" t="s">
        <v>406</v>
      </c>
      <c r="C40" s="130">
        <f>H1</f>
        <v>2026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13910232.24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-11267848.07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1195955.7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-3838339.87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6" t="s">
        <v>548</v>
      </c>
      <c r="C48" s="196"/>
    </row>
    <row r="49" spans="1:4" x14ac:dyDescent="0.2">
      <c r="B49" s="131" t="s">
        <v>406</v>
      </c>
      <c r="C49" s="130">
        <f>H1</f>
        <v>2026</v>
      </c>
    </row>
    <row r="50" spans="1:4" x14ac:dyDescent="0.2">
      <c r="A50" s="22">
        <v>8210</v>
      </c>
      <c r="B50" s="103" t="s">
        <v>47</v>
      </c>
      <c r="C50" s="160">
        <v>-13910232.24</v>
      </c>
    </row>
    <row r="51" spans="1:4" x14ac:dyDescent="0.2">
      <c r="A51" s="22">
        <v>8220</v>
      </c>
      <c r="B51" s="103" t="s">
        <v>46</v>
      </c>
      <c r="C51" s="160">
        <v>2906648.99</v>
      </c>
    </row>
    <row r="52" spans="1:4" x14ac:dyDescent="0.2">
      <c r="A52" s="22">
        <v>8230</v>
      </c>
      <c r="B52" s="103" t="s">
        <v>594</v>
      </c>
      <c r="C52" s="160">
        <v>-2051504.74</v>
      </c>
    </row>
    <row r="53" spans="1:4" x14ac:dyDescent="0.2">
      <c r="A53" s="22">
        <v>8240</v>
      </c>
      <c r="B53" s="103" t="s">
        <v>45</v>
      </c>
      <c r="C53" s="160">
        <v>9213191.7400000002</v>
      </c>
    </row>
    <row r="54" spans="1:4" x14ac:dyDescent="0.2">
      <c r="A54" s="22">
        <v>8250</v>
      </c>
      <c r="B54" s="103" t="s">
        <v>44</v>
      </c>
      <c r="C54" s="160">
        <v>0</v>
      </c>
    </row>
    <row r="55" spans="1:4" x14ac:dyDescent="0.2">
      <c r="A55" s="22">
        <v>8260</v>
      </c>
      <c r="B55" s="103" t="s">
        <v>43</v>
      </c>
      <c r="C55" s="160">
        <v>0</v>
      </c>
    </row>
    <row r="56" spans="1:4" x14ac:dyDescent="0.2">
      <c r="A56" s="22">
        <v>8270</v>
      </c>
      <c r="B56" s="103" t="s">
        <v>42</v>
      </c>
      <c r="C56" s="160">
        <v>3841896.25</v>
      </c>
    </row>
    <row r="58" spans="1:4" x14ac:dyDescent="0.2">
      <c r="B58" s="14" t="s">
        <v>519</v>
      </c>
    </row>
    <row r="60" spans="1:4" x14ac:dyDescent="0.2">
      <c r="B60" s="162" t="s">
        <v>599</v>
      </c>
      <c r="C60" s="173" t="s">
        <v>600</v>
      </c>
      <c r="D60" s="173"/>
    </row>
    <row r="61" spans="1:4" x14ac:dyDescent="0.2">
      <c r="B61" s="162" t="s">
        <v>601</v>
      </c>
      <c r="C61" s="162" t="s">
        <v>602</v>
      </c>
      <c r="D61" s="161"/>
    </row>
    <row r="62" spans="1:4" x14ac:dyDescent="0.2">
      <c r="B62" s="162" t="s">
        <v>603</v>
      </c>
      <c r="C62" s="163" t="s">
        <v>604</v>
      </c>
      <c r="D62" s="163"/>
    </row>
    <row r="63" spans="1:4" x14ac:dyDescent="0.2">
      <c r="B63" s="162" t="s">
        <v>605</v>
      </c>
      <c r="C63" s="163" t="s">
        <v>606</v>
      </c>
      <c r="D63" s="163"/>
    </row>
    <row r="93" spans="3:4" x14ac:dyDescent="0.2">
      <c r="C93" s="22">
        <v>0</v>
      </c>
      <c r="D93" s="22">
        <v>0</v>
      </c>
    </row>
    <row r="96" spans="3:4" x14ac:dyDescent="0.2">
      <c r="C96" s="22">
        <v>0</v>
      </c>
      <c r="D96" s="22">
        <v>0</v>
      </c>
    </row>
    <row r="98" spans="3:4" x14ac:dyDescent="0.2">
      <c r="C98" s="22">
        <v>0</v>
      </c>
      <c r="D98" s="22">
        <v>0</v>
      </c>
    </row>
    <row r="99" spans="3:4" x14ac:dyDescent="0.2">
      <c r="C99" s="22">
        <v>0</v>
      </c>
      <c r="D99" s="22">
        <v>0</v>
      </c>
    </row>
    <row r="100" spans="3:4" x14ac:dyDescent="0.2">
      <c r="C100" s="22">
        <v>0</v>
      </c>
      <c r="D100" s="22">
        <v>0</v>
      </c>
    </row>
    <row r="101" spans="3:4" x14ac:dyDescent="0.2">
      <c r="C101" s="22">
        <v>0</v>
      </c>
      <c r="D101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C60:D60"/>
    <mergeCell ref="C62:D62"/>
    <mergeCell ref="C63:D63"/>
    <mergeCell ref="B48:C48"/>
    <mergeCell ref="A1:F1"/>
    <mergeCell ref="A2:F2"/>
    <mergeCell ref="A3:F3"/>
    <mergeCell ref="B39:C39"/>
    <mergeCell ref="A4:F4"/>
  </mergeCells>
  <printOptions horizontalCentered="1"/>
  <pageMargins left="0.15748031496062992" right="0.15748031496062992" top="0.23622047244094491" bottom="0.11811023622047245" header="0.15748031496062992" footer="0.31496062992125984"/>
  <pageSetup paperSize="9" scale="70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2026-04-13T19:19:00Z</cp:lastPrinted>
  <dcterms:created xsi:type="dcterms:W3CDTF">2012-12-11T20:36:24Z</dcterms:created>
  <dcterms:modified xsi:type="dcterms:W3CDTF">2026-04-13T19:19:27Z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